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"/>
    </mc:Choice>
  </mc:AlternateContent>
  <xr:revisionPtr revIDLastSave="0" documentId="13_ncr:1_{208B7CF0-DAE8-47D6-8461-BD0E5637CD38}" xr6:coauthVersionLast="45" xr6:coauthVersionMax="45" xr10:uidLastSave="{00000000-0000-0000-0000-000000000000}"/>
  <bookViews>
    <workbookView xWindow="17220" yWindow="1215" windowWidth="25200" windowHeight="19845" xr2:uid="{621992C5-18D5-48D3-9D73-F0ACE5CFBF9B}"/>
  </bookViews>
  <sheets>
    <sheet name="Data" sheetId="1" r:id="rId1"/>
  </sheets>
  <definedNames>
    <definedName name="_xlnm.Print_Area" localSheetId="0">Data!$A$1:$D$133</definedName>
    <definedName name="_xlnm.Print_Titles" localSheetId="0">Data!$1:$4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22" i="1"/>
  <c r="D132" i="1" l="1"/>
  <c r="D129" i="1"/>
  <c r="D130" i="1" s="1"/>
  <c r="D123" i="1"/>
  <c r="D115" i="1"/>
  <c r="D111" i="1"/>
  <c r="D107" i="1"/>
  <c r="D99" i="1"/>
  <c r="D92" i="1"/>
  <c r="D88" i="1"/>
  <c r="D83" i="1"/>
  <c r="D79" i="1"/>
  <c r="D75" i="1"/>
  <c r="D71" i="1"/>
  <c r="D67" i="1"/>
  <c r="D63" i="1"/>
  <c r="D59" i="1"/>
  <c r="D55" i="1"/>
  <c r="D50" i="1"/>
  <c r="D44" i="1"/>
  <c r="D40" i="1"/>
  <c r="D35" i="1"/>
  <c r="D31" i="1"/>
  <c r="D27" i="1"/>
  <c r="D18" i="1"/>
  <c r="D13" i="1"/>
  <c r="D14" i="1" s="1"/>
  <c r="D8" i="1"/>
  <c r="D9" i="1" s="1"/>
  <c r="D133" i="1" l="1"/>
</calcChain>
</file>

<file path=xl/sharedStrings.xml><?xml version="1.0" encoding="utf-8"?>
<sst xmlns="http://schemas.openxmlformats.org/spreadsheetml/2006/main" count="102" uniqueCount="52">
  <si>
    <t>FEDERAL TRANSIT ADMINISTRATION</t>
  </si>
  <si>
    <t>Section 5303 Metropolitan Transportation Planning Program</t>
  </si>
  <si>
    <t>Total FY 2022 Available</t>
  </si>
  <si>
    <t>Total Available for Allocation</t>
  </si>
  <si>
    <t xml:space="preserve">Section 5304 Statewide Transportation Planning Program </t>
  </si>
  <si>
    <t>Transit Oriented Development Planning (Competitive pilot)</t>
  </si>
  <si>
    <t xml:space="preserve">Section 5307 Urbanized Area Formula Program </t>
  </si>
  <si>
    <t>Less FY 2022 Oversight  (0.75%)</t>
  </si>
  <si>
    <t>Less FY 2022 State Safety Oversight Program (0.75%)</t>
  </si>
  <si>
    <t>Less FY 2022 Ferry Competitive Program</t>
  </si>
  <si>
    <t>Section 5340 High Density States</t>
  </si>
  <si>
    <t>Section 5340 Growing States</t>
  </si>
  <si>
    <t>Section 5307 Passenger Ferry Grant Program</t>
  </si>
  <si>
    <t>Section 5329 State Safety Oversight Program</t>
  </si>
  <si>
    <t>Section 5310 Enhanced Mobility of Seniors and Individuals with Disabilities</t>
  </si>
  <si>
    <t>Pilot Program for Innovative Coordinated Access and Mobility</t>
  </si>
  <si>
    <t>Section 5311 Rural Area Formula Program</t>
  </si>
  <si>
    <t>Section 5311(b)(3) Rural Transit Assistance Program (RTAP)</t>
  </si>
  <si>
    <t>Less Amount Reserved for National RTAP (15 percent)</t>
  </si>
  <si>
    <t xml:space="preserve">Total Available for Allocation  </t>
  </si>
  <si>
    <t>Section 5312 Public Transportation Innovation--Transit Research</t>
  </si>
  <si>
    <t>Section 5312 (h) Public Transportation Innovation--Component and Low or No Emission Testing</t>
  </si>
  <si>
    <t>Section 5312 Public Transportation Innovation--Transit Cooperative Research</t>
  </si>
  <si>
    <t>Section 5335 National Transit Database</t>
  </si>
  <si>
    <t>Section 5314 Technical Assistance and Workforce Development</t>
  </si>
  <si>
    <t>National Transit Institute</t>
  </si>
  <si>
    <t>Section 5318 Bus Testing Facilities</t>
  </si>
  <si>
    <t xml:space="preserve">Section 5337 State of Good Repair </t>
  </si>
  <si>
    <t>Total FY 2022 Available High Intensity Fixed Guideway Formula</t>
  </si>
  <si>
    <t>Total FY 2022  Available High Intensity Motorbus Formula</t>
  </si>
  <si>
    <t>Section 5339 Buses and Bus Facilities Formula</t>
  </si>
  <si>
    <t>Total FY 2022  Available</t>
  </si>
  <si>
    <t>Bus and Bus Facilities Formula Grants</t>
  </si>
  <si>
    <t>Less FY 2022 Bus and Bus Facilities Competitive Grants</t>
  </si>
  <si>
    <t>Less FY 2022 Low-No Competitive Grants</t>
  </si>
  <si>
    <t xml:space="preserve">Section 5339 Buses and Bus Facilities Competitive </t>
  </si>
  <si>
    <t>Section 5339(c) Low or No Emission Grants (Competitive)</t>
  </si>
  <si>
    <t>Section 5309 Capital Investment Grants</t>
  </si>
  <si>
    <t>Less FY 2022 Oversight</t>
  </si>
  <si>
    <t>Washington Metropolitan Area Transit Authority (WMATA)</t>
  </si>
  <si>
    <t xml:space="preserve">Less FY 2022 Oversight </t>
  </si>
  <si>
    <t xml:space="preserve">TOTAL APPROPRIATION (Above Grant Programs) </t>
  </si>
  <si>
    <t xml:space="preserve">TOTAL APPORTIONMENT/ALLOCATION (Above Grant Programs) </t>
  </si>
  <si>
    <t>TABLE 1</t>
  </si>
  <si>
    <t>Less FY 2022 Oversight (one-half percent)</t>
  </si>
  <si>
    <t>Less FY 2022 Oversight/Admin/Transfer to OIG</t>
  </si>
  <si>
    <t>Less FY 2022 Oversight (one half percent)</t>
  </si>
  <si>
    <t>FY 2022 PARTIAL YEAR APPROPRIATIONS AND APPORTIONMENTS FOR GRANT PROGRAMS</t>
  </si>
  <si>
    <t>The amount apportioned in this notice includes funding authorized under the Bipartisan Infrastructure Law, enacted as the Infrastructure Investment and Jobs Act (Pub. L. 117-58) and is based on funding made available under the Further Extending Government Funding Act (Pub. L. 117-70, Dec. 3, 2021), which provides partial-year spending authority through February 18, 2022.</t>
  </si>
  <si>
    <t>Section 5311(c)(2)(A) Public Transportation on Indian Reservations Competitive</t>
  </si>
  <si>
    <t>Section 5311(c)(2)(B) Public Transportation on Indian Reservations Formula</t>
  </si>
  <si>
    <t>Section 5311(c)(3) Appalachian Development Public Transportation Assistance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</si>
</sst>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sz val="16"/>
      <name val="Helvetica"/>
      <family val="2"/>
    </font>
    <font>
      <b/>
      <sz val="14"/>
      <color rgb="FFFF0000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u/>
      <sz val="11"/>
      <name val="Calibri"/>
      <family val="2"/>
      <scheme val="minor"/>
    </font>
    <font>
      <i/>
      <sz val="14"/>
      <name val="Arial"/>
      <family val="2"/>
    </font>
    <font>
      <u/>
      <sz val="14"/>
      <name val="Arial"/>
      <family val="2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indexed="64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3743705557422"/>
      </top>
      <bottom style="thin">
        <color auto="1"/>
      </bottom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0" fontId="9" fillId="0" borderId="10" xfId="0" applyFont="1" applyBorder="1"/>
    <xf numFmtId="164" fontId="9" fillId="0" borderId="11" xfId="1" applyNumberFormat="1" applyFont="1" applyFill="1" applyBorder="1" applyProtection="1"/>
    <xf numFmtId="164" fontId="9" fillId="0" borderId="12" xfId="1" applyNumberFormat="1" applyFont="1" applyFill="1" applyBorder="1"/>
    <xf numFmtId="164" fontId="9" fillId="0" borderId="11" xfId="1" applyNumberFormat="1" applyFont="1" applyFill="1" applyBorder="1" applyProtection="1">
      <protection locked="0"/>
    </xf>
    <xf numFmtId="164" fontId="9" fillId="0" borderId="12" xfId="1" applyNumberFormat="1" applyFont="1" applyFill="1" applyBorder="1" applyProtection="1"/>
    <xf numFmtId="37" fontId="10" fillId="0" borderId="10" xfId="0" applyNumberFormat="1" applyFont="1" applyBorder="1"/>
    <xf numFmtId="0" fontId="12" fillId="0" borderId="10" xfId="0" applyFont="1" applyBorder="1"/>
    <xf numFmtId="0" fontId="11" fillId="0" borderId="10" xfId="0" applyFont="1" applyBorder="1"/>
    <xf numFmtId="0" fontId="10" fillId="0" borderId="10" xfId="0" applyFont="1" applyBorder="1"/>
    <xf numFmtId="164" fontId="13" fillId="0" borderId="11" xfId="1" applyNumberFormat="1" applyFont="1" applyFill="1" applyBorder="1" applyProtection="1"/>
    <xf numFmtId="164" fontId="14" fillId="0" borderId="11" xfId="1" applyNumberFormat="1" applyFont="1" applyFill="1" applyBorder="1" applyAlignment="1">
      <alignment wrapText="1"/>
    </xf>
    <xf numFmtId="164" fontId="9" fillId="0" borderId="13" xfId="1" applyNumberFormat="1" applyFont="1" applyFill="1" applyBorder="1" applyProtection="1"/>
    <xf numFmtId="164" fontId="9" fillId="0" borderId="16" xfId="1" applyNumberFormat="1" applyFont="1" applyFill="1" applyBorder="1" applyProtection="1"/>
    <xf numFmtId="0" fontId="0" fillId="0" borderId="15" xfId="0" applyBorder="1"/>
    <xf numFmtId="0" fontId="11" fillId="0" borderId="14" xfId="0" applyFont="1" applyBorder="1"/>
    <xf numFmtId="164" fontId="9" fillId="0" borderId="17" xfId="1" applyNumberFormat="1" applyFont="1" applyFill="1" applyBorder="1" applyProtection="1"/>
    <xf numFmtId="164" fontId="9" fillId="0" borderId="18" xfId="1" applyNumberFormat="1" applyFont="1" applyFill="1" applyBorder="1" applyProtection="1"/>
    <xf numFmtId="0" fontId="10" fillId="0" borderId="14" xfId="0" applyFont="1" applyBorder="1"/>
    <xf numFmtId="164" fontId="13" fillId="0" borderId="16" xfId="1" applyNumberFormat="1" applyFont="1" applyFill="1" applyBorder="1" applyProtection="1"/>
    <xf numFmtId="164" fontId="13" fillId="0" borderId="11" xfId="1" applyNumberFormat="1" applyFont="1" applyFill="1" applyBorder="1"/>
    <xf numFmtId="164" fontId="9" fillId="0" borderId="11" xfId="1" applyNumberFormat="1" applyFont="1" applyFill="1" applyBorder="1"/>
    <xf numFmtId="164" fontId="9" fillId="0" borderId="19" xfId="1" applyNumberFormat="1" applyFont="1" applyFill="1" applyBorder="1" applyProtection="1"/>
    <xf numFmtId="164" fontId="9" fillId="0" borderId="20" xfId="1" applyNumberFormat="1" applyFont="1" applyFill="1" applyBorder="1" applyProtection="1"/>
    <xf numFmtId="164" fontId="9" fillId="0" borderId="22" xfId="1" applyNumberFormat="1" applyFont="1" applyFill="1" applyBorder="1" applyProtection="1"/>
    <xf numFmtId="164" fontId="2" fillId="0" borderId="23" xfId="1" applyNumberFormat="1" applyFont="1" applyFill="1" applyBorder="1"/>
    <xf numFmtId="164" fontId="13" fillId="0" borderId="16" xfId="1" applyNumberFormat="1" applyFont="1" applyFill="1" applyBorder="1"/>
    <xf numFmtId="0" fontId="9" fillId="0" borderId="14" xfId="0" applyFont="1" applyBorder="1"/>
    <xf numFmtId="0" fontId="8" fillId="0" borderId="14" xfId="0" applyFont="1" applyBorder="1"/>
    <xf numFmtId="164" fontId="13" fillId="0" borderId="20" xfId="1" applyNumberFormat="1" applyFont="1" applyFill="1" applyBorder="1" applyProtection="1"/>
    <xf numFmtId="164" fontId="9" fillId="0" borderId="25" xfId="1" applyNumberFormat="1" applyFont="1" applyFill="1" applyBorder="1" applyProtection="1"/>
    <xf numFmtId="164" fontId="9" fillId="0" borderId="26" xfId="1" applyNumberFormat="1" applyFont="1" applyFill="1" applyBorder="1" applyProtection="1"/>
    <xf numFmtId="0" fontId="11" fillId="0" borderId="27" xfId="0" applyFont="1" applyBorder="1"/>
    <xf numFmtId="164" fontId="1" fillId="0" borderId="30" xfId="1" applyNumberFormat="1" applyFont="1" applyFill="1" applyBorder="1"/>
    <xf numFmtId="164" fontId="9" fillId="0" borderId="31" xfId="1" applyNumberFormat="1" applyFont="1" applyFill="1" applyBorder="1"/>
    <xf numFmtId="164" fontId="9" fillId="0" borderId="26" xfId="1" applyNumberFormat="1" applyFont="1" applyFill="1" applyBorder="1"/>
    <xf numFmtId="0" fontId="11" fillId="0" borderId="32" xfId="0" applyFont="1" applyBorder="1"/>
    <xf numFmtId="164" fontId="11" fillId="0" borderId="6" xfId="1" applyNumberFormat="1" applyFont="1" applyFill="1" applyBorder="1"/>
    <xf numFmtId="0" fontId="20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11" fillId="0" borderId="11" xfId="1" applyNumberFormat="1" applyFont="1" applyFill="1" applyBorder="1" applyAlignment="1" applyProtection="1"/>
    <xf numFmtId="164" fontId="11" fillId="0" borderId="11" xfId="1" applyNumberFormat="1" applyFont="1" applyFill="1" applyBorder="1" applyProtection="1"/>
    <xf numFmtId="164" fontId="11" fillId="0" borderId="19" xfId="1" applyNumberFormat="1" applyFont="1" applyFill="1" applyBorder="1" applyProtection="1"/>
    <xf numFmtId="164" fontId="11" fillId="0" borderId="12" xfId="1" applyNumberFormat="1" applyFont="1" applyFill="1" applyBorder="1" applyProtection="1"/>
    <xf numFmtId="0" fontId="4" fillId="0" borderId="1" xfId="0" applyFont="1" applyBorder="1" applyAlignment="1">
      <alignment vertical="center"/>
    </xf>
    <xf numFmtId="164" fontId="20" fillId="0" borderId="3" xfId="1" applyNumberFormat="1" applyFont="1" applyFill="1" applyBorder="1" applyAlignment="1" applyProtection="1">
      <alignment vertical="center"/>
    </xf>
    <xf numFmtId="0" fontId="4" fillId="0" borderId="4" xfId="0" applyFont="1" applyBorder="1" applyAlignment="1">
      <alignment horizontal="left" vertical="center"/>
    </xf>
    <xf numFmtId="164" fontId="20" fillId="0" borderId="6" xfId="1" applyNumberFormat="1" applyFont="1" applyFill="1" applyBorder="1" applyAlignment="1" applyProtection="1">
      <alignment vertical="center"/>
    </xf>
    <xf numFmtId="164" fontId="2" fillId="0" borderId="0" xfId="1" applyNumberFormat="1" applyFont="1" applyFill="1"/>
    <xf numFmtId="164" fontId="0" fillId="0" borderId="0" xfId="0" applyNumberFormat="1"/>
    <xf numFmtId="164" fontId="0" fillId="0" borderId="15" xfId="0" applyNumberFormat="1" applyBorder="1"/>
    <xf numFmtId="3" fontId="0" fillId="0" borderId="0" xfId="0" applyNumberFormat="1"/>
    <xf numFmtId="0" fontId="21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11" fillId="0" borderId="0" xfId="0" applyFont="1" applyFill="1"/>
    <xf numFmtId="0" fontId="11" fillId="0" borderId="15" xfId="0" applyFont="1" applyFill="1" applyBorder="1"/>
    <xf numFmtId="0" fontId="12" fillId="0" borderId="0" xfId="0" applyFont="1" applyFill="1" applyAlignment="1">
      <alignment wrapText="1"/>
    </xf>
    <xf numFmtId="0" fontId="15" fillId="0" borderId="15" xfId="0" applyFont="1" applyFill="1" applyBorder="1"/>
    <xf numFmtId="0" fontId="15" fillId="0" borderId="15" xfId="0" applyFont="1" applyFill="1" applyBorder="1" applyAlignment="1">
      <alignment wrapText="1"/>
    </xf>
    <xf numFmtId="0" fontId="17" fillId="0" borderId="15" xfId="0" applyFont="1" applyFill="1" applyBorder="1"/>
    <xf numFmtId="0" fontId="9" fillId="0" borderId="15" xfId="0" applyFont="1" applyFill="1" applyBorder="1"/>
    <xf numFmtId="0" fontId="18" fillId="0" borderId="15" xfId="0" applyFont="1" applyFill="1" applyBorder="1"/>
    <xf numFmtId="0" fontId="11" fillId="0" borderId="28" xfId="0" applyFont="1" applyFill="1" applyBorder="1"/>
    <xf numFmtId="0" fontId="19" fillId="0" borderId="15" xfId="0" applyFont="1" applyFill="1" applyBorder="1"/>
    <xf numFmtId="0" fontId="11" fillId="0" borderId="33" xfId="0" applyFont="1" applyFill="1" applyBorder="1"/>
    <xf numFmtId="0" fontId="20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12" fillId="0" borderId="0" xfId="0" applyFont="1" applyFill="1"/>
    <xf numFmtId="0" fontId="16" fillId="0" borderId="0" xfId="0" applyFont="1" applyFill="1"/>
    <xf numFmtId="0" fontId="11" fillId="0" borderId="21" xfId="0" applyFont="1" applyFill="1" applyBorder="1"/>
    <xf numFmtId="0" fontId="17" fillId="0" borderId="0" xfId="0" applyFont="1" applyFill="1"/>
    <xf numFmtId="0" fontId="11" fillId="0" borderId="29" xfId="0" applyFont="1" applyFill="1" applyBorder="1"/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0" xfId="0" applyFont="1"/>
    <xf numFmtId="0" fontId="0" fillId="0" borderId="0" xfId="0"/>
    <xf numFmtId="0" fontId="11" fillId="0" borderId="24" xfId="0" applyFont="1" applyBorder="1"/>
    <xf numFmtId="0" fontId="0" fillId="0" borderId="24" xfId="0" applyBorder="1"/>
    <xf numFmtId="0" fontId="12" fillId="0" borderId="0" xfId="0" applyFont="1"/>
    <xf numFmtId="0" fontId="10" fillId="0" borderId="10" xfId="0" applyFont="1" applyBorder="1" applyAlignment="1">
      <alignment wrapText="1"/>
    </xf>
    <xf numFmtId="0" fontId="12" fillId="0" borderId="0" xfId="0" applyFont="1" applyAlignment="1">
      <alignment wrapText="1"/>
    </xf>
    <xf numFmtId="0" fontId="10" fillId="0" borderId="14" xfId="0" applyFont="1" applyBorder="1"/>
    <xf numFmtId="0" fontId="15" fillId="0" borderId="15" xfId="0" applyFont="1" applyBorder="1"/>
    <xf numFmtId="0" fontId="11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80295-FFA4-4DBF-86E7-663968060863}">
  <sheetPr>
    <pageSetUpPr fitToPage="1"/>
  </sheetPr>
  <dimension ref="A1:E244"/>
  <sheetViews>
    <sheetView tabSelected="1" workbookViewId="0">
      <selection activeCell="B67" sqref="B67"/>
    </sheetView>
  </sheetViews>
  <sheetFormatPr defaultColWidth="9.140625" defaultRowHeight="15" x14ac:dyDescent="0.25"/>
  <cols>
    <col min="1" max="1" width="27" customWidth="1"/>
    <col min="2" max="2" width="29.140625" style="73" customWidth="1"/>
    <col min="3" max="3" width="39.5703125" style="73" customWidth="1"/>
    <col min="4" max="4" width="34.42578125" style="52" customWidth="1"/>
    <col min="5" max="5" width="18.5703125" customWidth="1"/>
    <col min="96" max="96" width="23.85546875" customWidth="1"/>
    <col min="97" max="97" width="61" customWidth="1"/>
    <col min="98" max="98" width="29.42578125" customWidth="1"/>
    <col min="99" max="99" width="2.85546875" customWidth="1"/>
    <col min="101" max="101" width="27.85546875" customWidth="1"/>
    <col min="103" max="103" width="20.42578125" customWidth="1"/>
    <col min="104" max="104" width="11" customWidth="1"/>
    <col min="105" max="105" width="13.140625" customWidth="1"/>
    <col min="106" max="106" width="12.140625" customWidth="1"/>
    <col min="352" max="352" width="23.85546875" customWidth="1"/>
    <col min="353" max="353" width="61" customWidth="1"/>
    <col min="354" max="354" width="29.42578125" customWidth="1"/>
    <col min="355" max="355" width="2.85546875" customWidth="1"/>
    <col min="357" max="357" width="27.85546875" customWidth="1"/>
    <col min="359" max="359" width="20.42578125" customWidth="1"/>
    <col min="360" max="360" width="11" customWidth="1"/>
    <col min="361" max="361" width="13.140625" customWidth="1"/>
    <col min="362" max="362" width="12.140625" customWidth="1"/>
    <col min="608" max="608" width="23.85546875" customWidth="1"/>
    <col min="609" max="609" width="61" customWidth="1"/>
    <col min="610" max="610" width="29.42578125" customWidth="1"/>
    <col min="611" max="611" width="2.85546875" customWidth="1"/>
    <col min="613" max="613" width="27.85546875" customWidth="1"/>
    <col min="615" max="615" width="20.42578125" customWidth="1"/>
    <col min="616" max="616" width="11" customWidth="1"/>
    <col min="617" max="617" width="13.140625" customWidth="1"/>
    <col min="618" max="618" width="12.140625" customWidth="1"/>
    <col min="864" max="864" width="23.85546875" customWidth="1"/>
    <col min="865" max="865" width="61" customWidth="1"/>
    <col min="866" max="866" width="29.42578125" customWidth="1"/>
    <col min="867" max="867" width="2.85546875" customWidth="1"/>
    <col min="869" max="869" width="27.85546875" customWidth="1"/>
    <col min="871" max="871" width="20.42578125" customWidth="1"/>
    <col min="872" max="872" width="11" customWidth="1"/>
    <col min="873" max="873" width="13.140625" customWidth="1"/>
    <col min="874" max="874" width="12.140625" customWidth="1"/>
    <col min="1120" max="1120" width="23.85546875" customWidth="1"/>
    <col min="1121" max="1121" width="61" customWidth="1"/>
    <col min="1122" max="1122" width="29.42578125" customWidth="1"/>
    <col min="1123" max="1123" width="2.85546875" customWidth="1"/>
    <col min="1125" max="1125" width="27.85546875" customWidth="1"/>
    <col min="1127" max="1127" width="20.42578125" customWidth="1"/>
    <col min="1128" max="1128" width="11" customWidth="1"/>
    <col min="1129" max="1129" width="13.140625" customWidth="1"/>
    <col min="1130" max="1130" width="12.140625" customWidth="1"/>
    <col min="1376" max="1376" width="23.85546875" customWidth="1"/>
    <col min="1377" max="1377" width="61" customWidth="1"/>
    <col min="1378" max="1378" width="29.42578125" customWidth="1"/>
    <col min="1379" max="1379" width="2.85546875" customWidth="1"/>
    <col min="1381" max="1381" width="27.85546875" customWidth="1"/>
    <col min="1383" max="1383" width="20.42578125" customWidth="1"/>
    <col min="1384" max="1384" width="11" customWidth="1"/>
    <col min="1385" max="1385" width="13.140625" customWidth="1"/>
    <col min="1386" max="1386" width="12.140625" customWidth="1"/>
    <col min="1632" max="1632" width="23.85546875" customWidth="1"/>
    <col min="1633" max="1633" width="61" customWidth="1"/>
    <col min="1634" max="1634" width="29.42578125" customWidth="1"/>
    <col min="1635" max="1635" width="2.85546875" customWidth="1"/>
    <col min="1637" max="1637" width="27.85546875" customWidth="1"/>
    <col min="1639" max="1639" width="20.42578125" customWidth="1"/>
    <col min="1640" max="1640" width="11" customWidth="1"/>
    <col min="1641" max="1641" width="13.140625" customWidth="1"/>
    <col min="1642" max="1642" width="12.140625" customWidth="1"/>
    <col min="1888" max="1888" width="23.85546875" customWidth="1"/>
    <col min="1889" max="1889" width="61" customWidth="1"/>
    <col min="1890" max="1890" width="29.42578125" customWidth="1"/>
    <col min="1891" max="1891" width="2.85546875" customWidth="1"/>
    <col min="1893" max="1893" width="27.85546875" customWidth="1"/>
    <col min="1895" max="1895" width="20.42578125" customWidth="1"/>
    <col min="1896" max="1896" width="11" customWidth="1"/>
    <col min="1897" max="1897" width="13.140625" customWidth="1"/>
    <col min="1898" max="1898" width="12.140625" customWidth="1"/>
    <col min="2144" max="2144" width="23.85546875" customWidth="1"/>
    <col min="2145" max="2145" width="61" customWidth="1"/>
    <col min="2146" max="2146" width="29.42578125" customWidth="1"/>
    <col min="2147" max="2147" width="2.85546875" customWidth="1"/>
    <col min="2149" max="2149" width="27.85546875" customWidth="1"/>
    <col min="2151" max="2151" width="20.42578125" customWidth="1"/>
    <col min="2152" max="2152" width="11" customWidth="1"/>
    <col min="2153" max="2153" width="13.140625" customWidth="1"/>
    <col min="2154" max="2154" width="12.140625" customWidth="1"/>
    <col min="2400" max="2400" width="23.85546875" customWidth="1"/>
    <col min="2401" max="2401" width="61" customWidth="1"/>
    <col min="2402" max="2402" width="29.42578125" customWidth="1"/>
    <col min="2403" max="2403" width="2.85546875" customWidth="1"/>
    <col min="2405" max="2405" width="27.85546875" customWidth="1"/>
    <col min="2407" max="2407" width="20.42578125" customWidth="1"/>
    <col min="2408" max="2408" width="11" customWidth="1"/>
    <col min="2409" max="2409" width="13.140625" customWidth="1"/>
    <col min="2410" max="2410" width="12.140625" customWidth="1"/>
    <col min="2656" max="2656" width="23.85546875" customWidth="1"/>
    <col min="2657" max="2657" width="61" customWidth="1"/>
    <col min="2658" max="2658" width="29.42578125" customWidth="1"/>
    <col min="2659" max="2659" width="2.85546875" customWidth="1"/>
    <col min="2661" max="2661" width="27.85546875" customWidth="1"/>
    <col min="2663" max="2663" width="20.42578125" customWidth="1"/>
    <col min="2664" max="2664" width="11" customWidth="1"/>
    <col min="2665" max="2665" width="13.140625" customWidth="1"/>
    <col min="2666" max="2666" width="12.140625" customWidth="1"/>
    <col min="2912" max="2912" width="23.85546875" customWidth="1"/>
    <col min="2913" max="2913" width="61" customWidth="1"/>
    <col min="2914" max="2914" width="29.42578125" customWidth="1"/>
    <col min="2915" max="2915" width="2.85546875" customWidth="1"/>
    <col min="2917" max="2917" width="27.85546875" customWidth="1"/>
    <col min="2919" max="2919" width="20.42578125" customWidth="1"/>
    <col min="2920" max="2920" width="11" customWidth="1"/>
    <col min="2921" max="2921" width="13.140625" customWidth="1"/>
    <col min="2922" max="2922" width="12.140625" customWidth="1"/>
    <col min="3168" max="3168" width="23.85546875" customWidth="1"/>
    <col min="3169" max="3169" width="61" customWidth="1"/>
    <col min="3170" max="3170" width="29.42578125" customWidth="1"/>
    <col min="3171" max="3171" width="2.85546875" customWidth="1"/>
    <col min="3173" max="3173" width="27.85546875" customWidth="1"/>
    <col min="3175" max="3175" width="20.42578125" customWidth="1"/>
    <col min="3176" max="3176" width="11" customWidth="1"/>
    <col min="3177" max="3177" width="13.140625" customWidth="1"/>
    <col min="3178" max="3178" width="12.140625" customWidth="1"/>
    <col min="3424" max="3424" width="23.85546875" customWidth="1"/>
    <col min="3425" max="3425" width="61" customWidth="1"/>
    <col min="3426" max="3426" width="29.42578125" customWidth="1"/>
    <col min="3427" max="3427" width="2.85546875" customWidth="1"/>
    <col min="3429" max="3429" width="27.85546875" customWidth="1"/>
    <col min="3431" max="3431" width="20.42578125" customWidth="1"/>
    <col min="3432" max="3432" width="11" customWidth="1"/>
    <col min="3433" max="3433" width="13.140625" customWidth="1"/>
    <col min="3434" max="3434" width="12.140625" customWidth="1"/>
    <col min="3680" max="3680" width="23.85546875" customWidth="1"/>
    <col min="3681" max="3681" width="61" customWidth="1"/>
    <col min="3682" max="3682" width="29.42578125" customWidth="1"/>
    <col min="3683" max="3683" width="2.85546875" customWidth="1"/>
    <col min="3685" max="3685" width="27.85546875" customWidth="1"/>
    <col min="3687" max="3687" width="20.42578125" customWidth="1"/>
    <col min="3688" max="3688" width="11" customWidth="1"/>
    <col min="3689" max="3689" width="13.140625" customWidth="1"/>
    <col min="3690" max="3690" width="12.140625" customWidth="1"/>
    <col min="3936" max="3936" width="23.85546875" customWidth="1"/>
    <col min="3937" max="3937" width="61" customWidth="1"/>
    <col min="3938" max="3938" width="29.42578125" customWidth="1"/>
    <col min="3939" max="3939" width="2.85546875" customWidth="1"/>
    <col min="3941" max="3941" width="27.85546875" customWidth="1"/>
    <col min="3943" max="3943" width="20.42578125" customWidth="1"/>
    <col min="3944" max="3944" width="11" customWidth="1"/>
    <col min="3945" max="3945" width="13.140625" customWidth="1"/>
    <col min="3946" max="3946" width="12.140625" customWidth="1"/>
    <col min="4192" max="4192" width="23.85546875" customWidth="1"/>
    <col min="4193" max="4193" width="61" customWidth="1"/>
    <col min="4194" max="4194" width="29.42578125" customWidth="1"/>
    <col min="4195" max="4195" width="2.85546875" customWidth="1"/>
    <col min="4197" max="4197" width="27.85546875" customWidth="1"/>
    <col min="4199" max="4199" width="20.42578125" customWidth="1"/>
    <col min="4200" max="4200" width="11" customWidth="1"/>
    <col min="4201" max="4201" width="13.140625" customWidth="1"/>
    <col min="4202" max="4202" width="12.140625" customWidth="1"/>
    <col min="4448" max="4448" width="23.85546875" customWidth="1"/>
    <col min="4449" max="4449" width="61" customWidth="1"/>
    <col min="4450" max="4450" width="29.42578125" customWidth="1"/>
    <col min="4451" max="4451" width="2.85546875" customWidth="1"/>
    <col min="4453" max="4453" width="27.85546875" customWidth="1"/>
    <col min="4455" max="4455" width="20.42578125" customWidth="1"/>
    <col min="4456" max="4456" width="11" customWidth="1"/>
    <col min="4457" max="4457" width="13.140625" customWidth="1"/>
    <col min="4458" max="4458" width="12.140625" customWidth="1"/>
    <col min="4704" max="4704" width="23.85546875" customWidth="1"/>
    <col min="4705" max="4705" width="61" customWidth="1"/>
    <col min="4706" max="4706" width="29.42578125" customWidth="1"/>
    <col min="4707" max="4707" width="2.85546875" customWidth="1"/>
    <col min="4709" max="4709" width="27.85546875" customWidth="1"/>
    <col min="4711" max="4711" width="20.42578125" customWidth="1"/>
    <col min="4712" max="4712" width="11" customWidth="1"/>
    <col min="4713" max="4713" width="13.140625" customWidth="1"/>
    <col min="4714" max="4714" width="12.140625" customWidth="1"/>
    <col min="4960" max="4960" width="23.85546875" customWidth="1"/>
    <col min="4961" max="4961" width="61" customWidth="1"/>
    <col min="4962" max="4962" width="29.42578125" customWidth="1"/>
    <col min="4963" max="4963" width="2.85546875" customWidth="1"/>
    <col min="4965" max="4965" width="27.85546875" customWidth="1"/>
    <col min="4967" max="4967" width="20.42578125" customWidth="1"/>
    <col min="4968" max="4968" width="11" customWidth="1"/>
    <col min="4969" max="4969" width="13.140625" customWidth="1"/>
    <col min="4970" max="4970" width="12.140625" customWidth="1"/>
    <col min="5216" max="5216" width="23.85546875" customWidth="1"/>
    <col min="5217" max="5217" width="61" customWidth="1"/>
    <col min="5218" max="5218" width="29.42578125" customWidth="1"/>
    <col min="5219" max="5219" width="2.85546875" customWidth="1"/>
    <col min="5221" max="5221" width="27.85546875" customWidth="1"/>
    <col min="5223" max="5223" width="20.42578125" customWidth="1"/>
    <col min="5224" max="5224" width="11" customWidth="1"/>
    <col min="5225" max="5225" width="13.140625" customWidth="1"/>
    <col min="5226" max="5226" width="12.140625" customWidth="1"/>
    <col min="5472" max="5472" width="23.85546875" customWidth="1"/>
    <col min="5473" max="5473" width="61" customWidth="1"/>
    <col min="5474" max="5474" width="29.42578125" customWidth="1"/>
    <col min="5475" max="5475" width="2.85546875" customWidth="1"/>
    <col min="5477" max="5477" width="27.85546875" customWidth="1"/>
    <col min="5479" max="5479" width="20.42578125" customWidth="1"/>
    <col min="5480" max="5480" width="11" customWidth="1"/>
    <col min="5481" max="5481" width="13.140625" customWidth="1"/>
    <col min="5482" max="5482" width="12.140625" customWidth="1"/>
    <col min="5728" max="5728" width="23.85546875" customWidth="1"/>
    <col min="5729" max="5729" width="61" customWidth="1"/>
    <col min="5730" max="5730" width="29.42578125" customWidth="1"/>
    <col min="5731" max="5731" width="2.85546875" customWidth="1"/>
    <col min="5733" max="5733" width="27.85546875" customWidth="1"/>
    <col min="5735" max="5735" width="20.42578125" customWidth="1"/>
    <col min="5736" max="5736" width="11" customWidth="1"/>
    <col min="5737" max="5737" width="13.140625" customWidth="1"/>
    <col min="5738" max="5738" width="12.140625" customWidth="1"/>
    <col min="5984" max="5984" width="23.85546875" customWidth="1"/>
    <col min="5985" max="5985" width="61" customWidth="1"/>
    <col min="5986" max="5986" width="29.42578125" customWidth="1"/>
    <col min="5987" max="5987" width="2.85546875" customWidth="1"/>
    <col min="5989" max="5989" width="27.85546875" customWidth="1"/>
    <col min="5991" max="5991" width="20.42578125" customWidth="1"/>
    <col min="5992" max="5992" width="11" customWidth="1"/>
    <col min="5993" max="5993" width="13.140625" customWidth="1"/>
    <col min="5994" max="5994" width="12.140625" customWidth="1"/>
    <col min="6240" max="6240" width="23.85546875" customWidth="1"/>
    <col min="6241" max="6241" width="61" customWidth="1"/>
    <col min="6242" max="6242" width="29.42578125" customWidth="1"/>
    <col min="6243" max="6243" width="2.85546875" customWidth="1"/>
    <col min="6245" max="6245" width="27.85546875" customWidth="1"/>
    <col min="6247" max="6247" width="20.42578125" customWidth="1"/>
    <col min="6248" max="6248" width="11" customWidth="1"/>
    <col min="6249" max="6249" width="13.140625" customWidth="1"/>
    <col min="6250" max="6250" width="12.140625" customWidth="1"/>
    <col min="6496" max="6496" width="23.85546875" customWidth="1"/>
    <col min="6497" max="6497" width="61" customWidth="1"/>
    <col min="6498" max="6498" width="29.42578125" customWidth="1"/>
    <col min="6499" max="6499" width="2.85546875" customWidth="1"/>
    <col min="6501" max="6501" width="27.85546875" customWidth="1"/>
    <col min="6503" max="6503" width="20.42578125" customWidth="1"/>
    <col min="6504" max="6504" width="11" customWidth="1"/>
    <col min="6505" max="6505" width="13.140625" customWidth="1"/>
    <col min="6506" max="6506" width="12.140625" customWidth="1"/>
    <col min="6752" max="6752" width="23.85546875" customWidth="1"/>
    <col min="6753" max="6753" width="61" customWidth="1"/>
    <col min="6754" max="6754" width="29.42578125" customWidth="1"/>
    <col min="6755" max="6755" width="2.85546875" customWidth="1"/>
    <col min="6757" max="6757" width="27.85546875" customWidth="1"/>
    <col min="6759" max="6759" width="20.42578125" customWidth="1"/>
    <col min="6760" max="6760" width="11" customWidth="1"/>
    <col min="6761" max="6761" width="13.140625" customWidth="1"/>
    <col min="6762" max="6762" width="12.140625" customWidth="1"/>
    <col min="7008" max="7008" width="23.85546875" customWidth="1"/>
    <col min="7009" max="7009" width="61" customWidth="1"/>
    <col min="7010" max="7010" width="29.42578125" customWidth="1"/>
    <col min="7011" max="7011" width="2.85546875" customWidth="1"/>
    <col min="7013" max="7013" width="27.85546875" customWidth="1"/>
    <col min="7015" max="7015" width="20.42578125" customWidth="1"/>
    <col min="7016" max="7016" width="11" customWidth="1"/>
    <col min="7017" max="7017" width="13.140625" customWidth="1"/>
    <col min="7018" max="7018" width="12.140625" customWidth="1"/>
    <col min="7264" max="7264" width="23.85546875" customWidth="1"/>
    <col min="7265" max="7265" width="61" customWidth="1"/>
    <col min="7266" max="7266" width="29.42578125" customWidth="1"/>
    <col min="7267" max="7267" width="2.85546875" customWidth="1"/>
    <col min="7269" max="7269" width="27.85546875" customWidth="1"/>
    <col min="7271" max="7271" width="20.42578125" customWidth="1"/>
    <col min="7272" max="7272" width="11" customWidth="1"/>
    <col min="7273" max="7273" width="13.140625" customWidth="1"/>
    <col min="7274" max="7274" width="12.140625" customWidth="1"/>
    <col min="7520" max="7520" width="23.85546875" customWidth="1"/>
    <col min="7521" max="7521" width="61" customWidth="1"/>
    <col min="7522" max="7522" width="29.42578125" customWidth="1"/>
    <col min="7523" max="7523" width="2.85546875" customWidth="1"/>
    <col min="7525" max="7525" width="27.85546875" customWidth="1"/>
    <col min="7527" max="7527" width="20.42578125" customWidth="1"/>
    <col min="7528" max="7528" width="11" customWidth="1"/>
    <col min="7529" max="7529" width="13.140625" customWidth="1"/>
    <col min="7530" max="7530" width="12.140625" customWidth="1"/>
    <col min="7776" max="7776" width="23.85546875" customWidth="1"/>
    <col min="7777" max="7777" width="61" customWidth="1"/>
    <col min="7778" max="7778" width="29.42578125" customWidth="1"/>
    <col min="7779" max="7779" width="2.85546875" customWidth="1"/>
    <col min="7781" max="7781" width="27.85546875" customWidth="1"/>
    <col min="7783" max="7783" width="20.42578125" customWidth="1"/>
    <col min="7784" max="7784" width="11" customWidth="1"/>
    <col min="7785" max="7785" width="13.140625" customWidth="1"/>
    <col min="7786" max="7786" width="12.140625" customWidth="1"/>
    <col min="8032" max="8032" width="23.85546875" customWidth="1"/>
    <col min="8033" max="8033" width="61" customWidth="1"/>
    <col min="8034" max="8034" width="29.42578125" customWidth="1"/>
    <col min="8035" max="8035" width="2.85546875" customWidth="1"/>
    <col min="8037" max="8037" width="27.85546875" customWidth="1"/>
    <col min="8039" max="8039" width="20.42578125" customWidth="1"/>
    <col min="8040" max="8040" width="11" customWidth="1"/>
    <col min="8041" max="8041" width="13.140625" customWidth="1"/>
    <col min="8042" max="8042" width="12.140625" customWidth="1"/>
    <col min="8288" max="8288" width="23.85546875" customWidth="1"/>
    <col min="8289" max="8289" width="61" customWidth="1"/>
    <col min="8290" max="8290" width="29.42578125" customWidth="1"/>
    <col min="8291" max="8291" width="2.85546875" customWidth="1"/>
    <col min="8293" max="8293" width="27.85546875" customWidth="1"/>
    <col min="8295" max="8295" width="20.42578125" customWidth="1"/>
    <col min="8296" max="8296" width="11" customWidth="1"/>
    <col min="8297" max="8297" width="13.140625" customWidth="1"/>
    <col min="8298" max="8298" width="12.140625" customWidth="1"/>
    <col min="8544" max="8544" width="23.85546875" customWidth="1"/>
    <col min="8545" max="8545" width="61" customWidth="1"/>
    <col min="8546" max="8546" width="29.42578125" customWidth="1"/>
    <col min="8547" max="8547" width="2.85546875" customWidth="1"/>
    <col min="8549" max="8549" width="27.85546875" customWidth="1"/>
    <col min="8551" max="8551" width="20.42578125" customWidth="1"/>
    <col min="8552" max="8552" width="11" customWidth="1"/>
    <col min="8553" max="8553" width="13.140625" customWidth="1"/>
    <col min="8554" max="8554" width="12.140625" customWidth="1"/>
    <col min="8800" max="8800" width="23.85546875" customWidth="1"/>
    <col min="8801" max="8801" width="61" customWidth="1"/>
    <col min="8802" max="8802" width="29.42578125" customWidth="1"/>
    <col min="8803" max="8803" width="2.85546875" customWidth="1"/>
    <col min="8805" max="8805" width="27.85546875" customWidth="1"/>
    <col min="8807" max="8807" width="20.42578125" customWidth="1"/>
    <col min="8808" max="8808" width="11" customWidth="1"/>
    <col min="8809" max="8809" width="13.140625" customWidth="1"/>
    <col min="8810" max="8810" width="12.140625" customWidth="1"/>
    <col min="9056" max="9056" width="23.85546875" customWidth="1"/>
    <col min="9057" max="9057" width="61" customWidth="1"/>
    <col min="9058" max="9058" width="29.42578125" customWidth="1"/>
    <col min="9059" max="9059" width="2.85546875" customWidth="1"/>
    <col min="9061" max="9061" width="27.85546875" customWidth="1"/>
    <col min="9063" max="9063" width="20.42578125" customWidth="1"/>
    <col min="9064" max="9064" width="11" customWidth="1"/>
    <col min="9065" max="9065" width="13.140625" customWidth="1"/>
    <col min="9066" max="9066" width="12.140625" customWidth="1"/>
    <col min="9312" max="9312" width="23.85546875" customWidth="1"/>
    <col min="9313" max="9313" width="61" customWidth="1"/>
    <col min="9314" max="9314" width="29.42578125" customWidth="1"/>
    <col min="9315" max="9315" width="2.85546875" customWidth="1"/>
    <col min="9317" max="9317" width="27.85546875" customWidth="1"/>
    <col min="9319" max="9319" width="20.42578125" customWidth="1"/>
    <col min="9320" max="9320" width="11" customWidth="1"/>
    <col min="9321" max="9321" width="13.140625" customWidth="1"/>
    <col min="9322" max="9322" width="12.140625" customWidth="1"/>
    <col min="9568" max="9568" width="23.85546875" customWidth="1"/>
    <col min="9569" max="9569" width="61" customWidth="1"/>
    <col min="9570" max="9570" width="29.42578125" customWidth="1"/>
    <col min="9571" max="9571" width="2.85546875" customWidth="1"/>
    <col min="9573" max="9573" width="27.85546875" customWidth="1"/>
    <col min="9575" max="9575" width="20.42578125" customWidth="1"/>
    <col min="9576" max="9576" width="11" customWidth="1"/>
    <col min="9577" max="9577" width="13.140625" customWidth="1"/>
    <col min="9578" max="9578" width="12.140625" customWidth="1"/>
    <col min="9824" max="9824" width="23.85546875" customWidth="1"/>
    <col min="9825" max="9825" width="61" customWidth="1"/>
    <col min="9826" max="9826" width="29.42578125" customWidth="1"/>
    <col min="9827" max="9827" width="2.85546875" customWidth="1"/>
    <col min="9829" max="9829" width="27.85546875" customWidth="1"/>
    <col min="9831" max="9831" width="20.42578125" customWidth="1"/>
    <col min="9832" max="9832" width="11" customWidth="1"/>
    <col min="9833" max="9833" width="13.140625" customWidth="1"/>
    <col min="9834" max="9834" width="12.140625" customWidth="1"/>
    <col min="10080" max="10080" width="23.85546875" customWidth="1"/>
    <col min="10081" max="10081" width="61" customWidth="1"/>
    <col min="10082" max="10082" width="29.42578125" customWidth="1"/>
    <col min="10083" max="10083" width="2.85546875" customWidth="1"/>
    <col min="10085" max="10085" width="27.85546875" customWidth="1"/>
    <col min="10087" max="10087" width="20.42578125" customWidth="1"/>
    <col min="10088" max="10088" width="11" customWidth="1"/>
    <col min="10089" max="10089" width="13.140625" customWidth="1"/>
    <col min="10090" max="10090" width="12.140625" customWidth="1"/>
    <col min="10336" max="10336" width="23.85546875" customWidth="1"/>
    <col min="10337" max="10337" width="61" customWidth="1"/>
    <col min="10338" max="10338" width="29.42578125" customWidth="1"/>
    <col min="10339" max="10339" width="2.85546875" customWidth="1"/>
    <col min="10341" max="10341" width="27.85546875" customWidth="1"/>
    <col min="10343" max="10343" width="20.42578125" customWidth="1"/>
    <col min="10344" max="10344" width="11" customWidth="1"/>
    <col min="10345" max="10345" width="13.140625" customWidth="1"/>
    <col min="10346" max="10346" width="12.140625" customWidth="1"/>
    <col min="10592" max="10592" width="23.85546875" customWidth="1"/>
    <col min="10593" max="10593" width="61" customWidth="1"/>
    <col min="10594" max="10594" width="29.42578125" customWidth="1"/>
    <col min="10595" max="10595" width="2.85546875" customWidth="1"/>
    <col min="10597" max="10597" width="27.85546875" customWidth="1"/>
    <col min="10599" max="10599" width="20.42578125" customWidth="1"/>
    <col min="10600" max="10600" width="11" customWidth="1"/>
    <col min="10601" max="10601" width="13.140625" customWidth="1"/>
    <col min="10602" max="10602" width="12.140625" customWidth="1"/>
    <col min="10848" max="10848" width="23.85546875" customWidth="1"/>
    <col min="10849" max="10849" width="61" customWidth="1"/>
    <col min="10850" max="10850" width="29.42578125" customWidth="1"/>
    <col min="10851" max="10851" width="2.85546875" customWidth="1"/>
    <col min="10853" max="10853" width="27.85546875" customWidth="1"/>
    <col min="10855" max="10855" width="20.42578125" customWidth="1"/>
    <col min="10856" max="10856" width="11" customWidth="1"/>
    <col min="10857" max="10857" width="13.140625" customWidth="1"/>
    <col min="10858" max="10858" width="12.140625" customWidth="1"/>
    <col min="11104" max="11104" width="23.85546875" customWidth="1"/>
    <col min="11105" max="11105" width="61" customWidth="1"/>
    <col min="11106" max="11106" width="29.42578125" customWidth="1"/>
    <col min="11107" max="11107" width="2.85546875" customWidth="1"/>
    <col min="11109" max="11109" width="27.85546875" customWidth="1"/>
    <col min="11111" max="11111" width="20.42578125" customWidth="1"/>
    <col min="11112" max="11112" width="11" customWidth="1"/>
    <col min="11113" max="11113" width="13.140625" customWidth="1"/>
    <col min="11114" max="11114" width="12.140625" customWidth="1"/>
    <col min="11360" max="11360" width="23.85546875" customWidth="1"/>
    <col min="11361" max="11361" width="61" customWidth="1"/>
    <col min="11362" max="11362" width="29.42578125" customWidth="1"/>
    <col min="11363" max="11363" width="2.85546875" customWidth="1"/>
    <col min="11365" max="11365" width="27.85546875" customWidth="1"/>
    <col min="11367" max="11367" width="20.42578125" customWidth="1"/>
    <col min="11368" max="11368" width="11" customWidth="1"/>
    <col min="11369" max="11369" width="13.140625" customWidth="1"/>
    <col min="11370" max="11370" width="12.140625" customWidth="1"/>
    <col min="11616" max="11616" width="23.85546875" customWidth="1"/>
    <col min="11617" max="11617" width="61" customWidth="1"/>
    <col min="11618" max="11618" width="29.42578125" customWidth="1"/>
    <col min="11619" max="11619" width="2.85546875" customWidth="1"/>
    <col min="11621" max="11621" width="27.85546875" customWidth="1"/>
    <col min="11623" max="11623" width="20.42578125" customWidth="1"/>
    <col min="11624" max="11624" width="11" customWidth="1"/>
    <col min="11625" max="11625" width="13.140625" customWidth="1"/>
    <col min="11626" max="11626" width="12.140625" customWidth="1"/>
    <col min="11872" max="11872" width="23.85546875" customWidth="1"/>
    <col min="11873" max="11873" width="61" customWidth="1"/>
    <col min="11874" max="11874" width="29.42578125" customWidth="1"/>
    <col min="11875" max="11875" width="2.85546875" customWidth="1"/>
    <col min="11877" max="11877" width="27.85546875" customWidth="1"/>
    <col min="11879" max="11879" width="20.42578125" customWidth="1"/>
    <col min="11880" max="11880" width="11" customWidth="1"/>
    <col min="11881" max="11881" width="13.140625" customWidth="1"/>
    <col min="11882" max="11882" width="12.140625" customWidth="1"/>
    <col min="12128" max="12128" width="23.85546875" customWidth="1"/>
    <col min="12129" max="12129" width="61" customWidth="1"/>
    <col min="12130" max="12130" width="29.42578125" customWidth="1"/>
    <col min="12131" max="12131" width="2.85546875" customWidth="1"/>
    <col min="12133" max="12133" width="27.85546875" customWidth="1"/>
    <col min="12135" max="12135" width="20.42578125" customWidth="1"/>
    <col min="12136" max="12136" width="11" customWidth="1"/>
    <col min="12137" max="12137" width="13.140625" customWidth="1"/>
    <col min="12138" max="12138" width="12.140625" customWidth="1"/>
    <col min="12384" max="12384" width="23.85546875" customWidth="1"/>
    <col min="12385" max="12385" width="61" customWidth="1"/>
    <col min="12386" max="12386" width="29.42578125" customWidth="1"/>
    <col min="12387" max="12387" width="2.85546875" customWidth="1"/>
    <col min="12389" max="12389" width="27.85546875" customWidth="1"/>
    <col min="12391" max="12391" width="20.42578125" customWidth="1"/>
    <col min="12392" max="12392" width="11" customWidth="1"/>
    <col min="12393" max="12393" width="13.140625" customWidth="1"/>
    <col min="12394" max="12394" width="12.140625" customWidth="1"/>
    <col min="12640" max="12640" width="23.85546875" customWidth="1"/>
    <col min="12641" max="12641" width="61" customWidth="1"/>
    <col min="12642" max="12642" width="29.42578125" customWidth="1"/>
    <col min="12643" max="12643" width="2.85546875" customWidth="1"/>
    <col min="12645" max="12645" width="27.85546875" customWidth="1"/>
    <col min="12647" max="12647" width="20.42578125" customWidth="1"/>
    <col min="12648" max="12648" width="11" customWidth="1"/>
    <col min="12649" max="12649" width="13.140625" customWidth="1"/>
    <col min="12650" max="12650" width="12.140625" customWidth="1"/>
    <col min="12896" max="12896" width="23.85546875" customWidth="1"/>
    <col min="12897" max="12897" width="61" customWidth="1"/>
    <col min="12898" max="12898" width="29.42578125" customWidth="1"/>
    <col min="12899" max="12899" width="2.85546875" customWidth="1"/>
    <col min="12901" max="12901" width="27.85546875" customWidth="1"/>
    <col min="12903" max="12903" width="20.42578125" customWidth="1"/>
    <col min="12904" max="12904" width="11" customWidth="1"/>
    <col min="12905" max="12905" width="13.140625" customWidth="1"/>
    <col min="12906" max="12906" width="12.140625" customWidth="1"/>
    <col min="13152" max="13152" width="23.85546875" customWidth="1"/>
    <col min="13153" max="13153" width="61" customWidth="1"/>
    <col min="13154" max="13154" width="29.42578125" customWidth="1"/>
    <col min="13155" max="13155" width="2.85546875" customWidth="1"/>
    <col min="13157" max="13157" width="27.85546875" customWidth="1"/>
    <col min="13159" max="13159" width="20.42578125" customWidth="1"/>
    <col min="13160" max="13160" width="11" customWidth="1"/>
    <col min="13161" max="13161" width="13.140625" customWidth="1"/>
    <col min="13162" max="13162" width="12.140625" customWidth="1"/>
    <col min="13408" max="13408" width="23.85546875" customWidth="1"/>
    <col min="13409" max="13409" width="61" customWidth="1"/>
    <col min="13410" max="13410" width="29.42578125" customWidth="1"/>
    <col min="13411" max="13411" width="2.85546875" customWidth="1"/>
    <col min="13413" max="13413" width="27.85546875" customWidth="1"/>
    <col min="13415" max="13415" width="20.42578125" customWidth="1"/>
    <col min="13416" max="13416" width="11" customWidth="1"/>
    <col min="13417" max="13417" width="13.140625" customWidth="1"/>
    <col min="13418" max="13418" width="12.140625" customWidth="1"/>
    <col min="13664" max="13664" width="23.85546875" customWidth="1"/>
    <col min="13665" max="13665" width="61" customWidth="1"/>
    <col min="13666" max="13666" width="29.42578125" customWidth="1"/>
    <col min="13667" max="13667" width="2.85546875" customWidth="1"/>
    <col min="13669" max="13669" width="27.85546875" customWidth="1"/>
    <col min="13671" max="13671" width="20.42578125" customWidth="1"/>
    <col min="13672" max="13672" width="11" customWidth="1"/>
    <col min="13673" max="13673" width="13.140625" customWidth="1"/>
    <col min="13674" max="13674" width="12.140625" customWidth="1"/>
    <col min="13920" max="13920" width="23.85546875" customWidth="1"/>
    <col min="13921" max="13921" width="61" customWidth="1"/>
    <col min="13922" max="13922" width="29.42578125" customWidth="1"/>
    <col min="13923" max="13923" width="2.85546875" customWidth="1"/>
    <col min="13925" max="13925" width="27.85546875" customWidth="1"/>
    <col min="13927" max="13927" width="20.42578125" customWidth="1"/>
    <col min="13928" max="13928" width="11" customWidth="1"/>
    <col min="13929" max="13929" width="13.140625" customWidth="1"/>
    <col min="13930" max="13930" width="12.140625" customWidth="1"/>
    <col min="14176" max="14176" width="23.85546875" customWidth="1"/>
    <col min="14177" max="14177" width="61" customWidth="1"/>
    <col min="14178" max="14178" width="29.42578125" customWidth="1"/>
    <col min="14179" max="14179" width="2.85546875" customWidth="1"/>
    <col min="14181" max="14181" width="27.85546875" customWidth="1"/>
    <col min="14183" max="14183" width="20.42578125" customWidth="1"/>
    <col min="14184" max="14184" width="11" customWidth="1"/>
    <col min="14185" max="14185" width="13.140625" customWidth="1"/>
    <col min="14186" max="14186" width="12.140625" customWidth="1"/>
    <col min="14432" max="14432" width="23.85546875" customWidth="1"/>
    <col min="14433" max="14433" width="61" customWidth="1"/>
    <col min="14434" max="14434" width="29.42578125" customWidth="1"/>
    <col min="14435" max="14435" width="2.85546875" customWidth="1"/>
    <col min="14437" max="14437" width="27.85546875" customWidth="1"/>
    <col min="14439" max="14439" width="20.42578125" customWidth="1"/>
    <col min="14440" max="14440" width="11" customWidth="1"/>
    <col min="14441" max="14441" width="13.140625" customWidth="1"/>
    <col min="14442" max="14442" width="12.140625" customWidth="1"/>
    <col min="14688" max="14688" width="23.85546875" customWidth="1"/>
    <col min="14689" max="14689" width="61" customWidth="1"/>
    <col min="14690" max="14690" width="29.42578125" customWidth="1"/>
    <col min="14691" max="14691" width="2.85546875" customWidth="1"/>
    <col min="14693" max="14693" width="27.85546875" customWidth="1"/>
    <col min="14695" max="14695" width="20.42578125" customWidth="1"/>
    <col min="14696" max="14696" width="11" customWidth="1"/>
    <col min="14697" max="14697" width="13.140625" customWidth="1"/>
    <col min="14698" max="14698" width="12.140625" customWidth="1"/>
    <col min="14944" max="14944" width="23.85546875" customWidth="1"/>
    <col min="14945" max="14945" width="61" customWidth="1"/>
    <col min="14946" max="14946" width="29.42578125" customWidth="1"/>
    <col min="14947" max="14947" width="2.85546875" customWidth="1"/>
    <col min="14949" max="14949" width="27.85546875" customWidth="1"/>
    <col min="14951" max="14951" width="20.42578125" customWidth="1"/>
    <col min="14952" max="14952" width="11" customWidth="1"/>
    <col min="14953" max="14953" width="13.140625" customWidth="1"/>
    <col min="14954" max="14954" width="12.140625" customWidth="1"/>
    <col min="15200" max="15200" width="23.85546875" customWidth="1"/>
    <col min="15201" max="15201" width="61" customWidth="1"/>
    <col min="15202" max="15202" width="29.42578125" customWidth="1"/>
    <col min="15203" max="15203" width="2.85546875" customWidth="1"/>
    <col min="15205" max="15205" width="27.85546875" customWidth="1"/>
    <col min="15207" max="15207" width="20.42578125" customWidth="1"/>
    <col min="15208" max="15208" width="11" customWidth="1"/>
    <col min="15209" max="15209" width="13.140625" customWidth="1"/>
    <col min="15210" max="15210" width="12.140625" customWidth="1"/>
    <col min="15456" max="15456" width="23.85546875" customWidth="1"/>
    <col min="15457" max="15457" width="61" customWidth="1"/>
    <col min="15458" max="15458" width="29.42578125" customWidth="1"/>
    <col min="15459" max="15459" width="2.85546875" customWidth="1"/>
    <col min="15461" max="15461" width="27.85546875" customWidth="1"/>
    <col min="15463" max="15463" width="20.42578125" customWidth="1"/>
    <col min="15464" max="15464" width="11" customWidth="1"/>
    <col min="15465" max="15465" width="13.140625" customWidth="1"/>
    <col min="15466" max="15466" width="12.140625" customWidth="1"/>
    <col min="15712" max="15712" width="23.85546875" customWidth="1"/>
    <col min="15713" max="15713" width="61" customWidth="1"/>
    <col min="15714" max="15714" width="29.42578125" customWidth="1"/>
    <col min="15715" max="15715" width="2.85546875" customWidth="1"/>
    <col min="15717" max="15717" width="27.85546875" customWidth="1"/>
    <col min="15719" max="15719" width="20.42578125" customWidth="1"/>
    <col min="15720" max="15720" width="11" customWidth="1"/>
    <col min="15721" max="15721" width="13.140625" customWidth="1"/>
    <col min="15722" max="15722" width="12.140625" customWidth="1"/>
    <col min="15968" max="15968" width="23.85546875" customWidth="1"/>
    <col min="15969" max="15969" width="61" customWidth="1"/>
    <col min="15970" max="15970" width="29.42578125" customWidth="1"/>
    <col min="15971" max="15971" width="2.85546875" customWidth="1"/>
    <col min="15973" max="15973" width="27.85546875" customWidth="1"/>
    <col min="15975" max="15975" width="20.42578125" customWidth="1"/>
    <col min="15976" max="15976" width="11" customWidth="1"/>
    <col min="15977" max="15977" width="13.140625" customWidth="1"/>
    <col min="15978" max="15978" width="12.140625" customWidth="1"/>
  </cols>
  <sheetData>
    <row r="1" spans="1:5" s="1" customFormat="1" ht="23.25" customHeight="1" x14ac:dyDescent="0.25">
      <c r="A1" s="82" t="s">
        <v>0</v>
      </c>
      <c r="B1" s="83"/>
      <c r="C1" s="83"/>
      <c r="D1" s="84"/>
    </row>
    <row r="2" spans="1:5" s="1" customFormat="1" ht="23.25" customHeight="1" thickBot="1" x14ac:dyDescent="0.3">
      <c r="A2" s="85" t="s">
        <v>43</v>
      </c>
      <c r="B2" s="86"/>
      <c r="C2" s="86"/>
      <c r="D2" s="87"/>
    </row>
    <row r="3" spans="1:5" ht="27.95" customHeight="1" thickBot="1" x14ac:dyDescent="0.3">
      <c r="A3" s="88" t="s">
        <v>47</v>
      </c>
      <c r="B3" s="89"/>
      <c r="C3" s="89"/>
      <c r="D3" s="90"/>
    </row>
    <row r="4" spans="1:5" s="2" customFormat="1" ht="49.5" customHeight="1" thickBot="1" x14ac:dyDescent="0.35">
      <c r="A4" s="91" t="s">
        <v>48</v>
      </c>
      <c r="B4" s="89"/>
      <c r="C4" s="89"/>
      <c r="D4" s="90"/>
    </row>
    <row r="5" spans="1:5" ht="9.75" customHeight="1" x14ac:dyDescent="0.25">
      <c r="A5" s="3"/>
      <c r="B5" s="57"/>
      <c r="C5" s="57"/>
      <c r="D5" s="4"/>
    </row>
    <row r="6" spans="1:5" ht="18" x14ac:dyDescent="0.25">
      <c r="A6" s="79" t="s">
        <v>1</v>
      </c>
      <c r="B6" s="80"/>
      <c r="C6" s="80"/>
      <c r="D6" s="81"/>
      <c r="E6" s="56"/>
    </row>
    <row r="7" spans="1:5" ht="18" x14ac:dyDescent="0.25">
      <c r="A7" s="5"/>
      <c r="B7" s="58" t="s">
        <v>2</v>
      </c>
      <c r="C7" s="58"/>
      <c r="D7" s="6">
        <v>45289383</v>
      </c>
    </row>
    <row r="8" spans="1:5" ht="18" x14ac:dyDescent="0.25">
      <c r="A8" s="5"/>
      <c r="B8" s="58" t="s">
        <v>46</v>
      </c>
      <c r="C8" s="58"/>
      <c r="D8" s="7">
        <f>D7*-0.005</f>
        <v>-226446.91500000001</v>
      </c>
    </row>
    <row r="9" spans="1:5" ht="18" x14ac:dyDescent="0.25">
      <c r="A9" s="5"/>
      <c r="B9" s="58" t="s">
        <v>3</v>
      </c>
      <c r="C9" s="58"/>
      <c r="D9" s="8">
        <f>SUM(D7:D8)</f>
        <v>45062936.085000001</v>
      </c>
    </row>
    <row r="10" spans="1:5" ht="20.100000000000001" customHeight="1" x14ac:dyDescent="0.25">
      <c r="A10" s="5"/>
      <c r="B10" s="58"/>
      <c r="C10" s="58"/>
      <c r="D10" s="6"/>
    </row>
    <row r="11" spans="1:5" ht="18" x14ac:dyDescent="0.25">
      <c r="A11" s="79" t="s">
        <v>4</v>
      </c>
      <c r="B11" s="80"/>
      <c r="C11" s="80"/>
      <c r="D11" s="81"/>
    </row>
    <row r="12" spans="1:5" ht="18" x14ac:dyDescent="0.25">
      <c r="A12" s="5"/>
      <c r="B12" s="58" t="s">
        <v>2</v>
      </c>
      <c r="C12" s="58"/>
      <c r="D12" s="6">
        <v>9460838</v>
      </c>
    </row>
    <row r="13" spans="1:5" ht="18" x14ac:dyDescent="0.25">
      <c r="A13" s="5"/>
      <c r="B13" s="58" t="s">
        <v>46</v>
      </c>
      <c r="C13" s="58"/>
      <c r="D13" s="9">
        <f>D12*-0.005</f>
        <v>-47304.19</v>
      </c>
    </row>
    <row r="14" spans="1:5" ht="18" x14ac:dyDescent="0.25">
      <c r="A14" s="5"/>
      <c r="B14" s="58" t="s">
        <v>3</v>
      </c>
      <c r="C14" s="58"/>
      <c r="D14" s="6">
        <f>SUM(D12:D13)</f>
        <v>9413533.8100000005</v>
      </c>
    </row>
    <row r="15" spans="1:5" ht="20.100000000000001" customHeight="1" x14ac:dyDescent="0.25">
      <c r="A15" s="5"/>
      <c r="B15" s="58"/>
      <c r="C15" s="58"/>
      <c r="D15" s="6"/>
    </row>
    <row r="16" spans="1:5" ht="18" x14ac:dyDescent="0.25">
      <c r="A16" s="10" t="s">
        <v>5</v>
      </c>
      <c r="B16" s="59"/>
      <c r="C16" s="59"/>
      <c r="D16" s="6"/>
    </row>
    <row r="17" spans="1:5" ht="18" x14ac:dyDescent="0.25">
      <c r="A17" s="11"/>
      <c r="B17" s="59" t="s">
        <v>2</v>
      </c>
      <c r="C17" s="59"/>
      <c r="D17" s="9">
        <v>3901268</v>
      </c>
      <c r="E17" s="53"/>
    </row>
    <row r="18" spans="1:5" ht="18" x14ac:dyDescent="0.25">
      <c r="A18" s="11"/>
      <c r="B18" s="59" t="s">
        <v>3</v>
      </c>
      <c r="C18" s="59"/>
      <c r="D18" s="6">
        <f>D17</f>
        <v>3901268</v>
      </c>
    </row>
    <row r="19" spans="1:5" ht="20.100000000000001" customHeight="1" x14ac:dyDescent="0.25">
      <c r="A19" s="12"/>
      <c r="B19" s="59"/>
      <c r="C19" s="59"/>
      <c r="D19" s="6"/>
    </row>
    <row r="20" spans="1:5" ht="18" x14ac:dyDescent="0.25">
      <c r="A20" s="13" t="s">
        <v>6</v>
      </c>
      <c r="B20" s="59"/>
      <c r="C20" s="59"/>
      <c r="D20" s="14"/>
    </row>
    <row r="21" spans="1:5" ht="18" x14ac:dyDescent="0.25">
      <c r="A21" s="12"/>
      <c r="B21" s="59" t="s">
        <v>2</v>
      </c>
      <c r="C21" s="59"/>
      <c r="D21" s="6">
        <v>1900136750</v>
      </c>
      <c r="E21" s="53"/>
    </row>
    <row r="22" spans="1:5" ht="18" x14ac:dyDescent="0.25">
      <c r="A22" s="12"/>
      <c r="B22" s="92" t="s">
        <v>7</v>
      </c>
      <c r="C22" s="96"/>
      <c r="D22" s="6">
        <f>-0.0075*D21</f>
        <v>-14251025.625</v>
      </c>
      <c r="E22" s="53"/>
    </row>
    <row r="23" spans="1:5" ht="18" x14ac:dyDescent="0.25">
      <c r="A23" s="12"/>
      <c r="B23" s="59" t="s">
        <v>8</v>
      </c>
      <c r="C23" s="74"/>
      <c r="D23" s="6">
        <f>-0.0075*D21</f>
        <v>-14251025.625</v>
      </c>
      <c r="E23" s="53"/>
    </row>
    <row r="24" spans="1:5" ht="18" x14ac:dyDescent="0.25">
      <c r="A24" s="12"/>
      <c r="B24" s="59" t="s">
        <v>9</v>
      </c>
      <c r="C24" s="74"/>
      <c r="D24" s="6">
        <v>-30000000</v>
      </c>
      <c r="E24" s="53"/>
    </row>
    <row r="25" spans="1:5" ht="17.45" customHeight="1" x14ac:dyDescent="0.25">
      <c r="A25" s="12"/>
      <c r="B25" s="59" t="s">
        <v>10</v>
      </c>
      <c r="C25" s="59"/>
      <c r="D25" s="6">
        <v>103272327</v>
      </c>
      <c r="E25" s="53"/>
    </row>
    <row r="26" spans="1:5" ht="18" x14ac:dyDescent="0.25">
      <c r="A26" s="12"/>
      <c r="B26" s="59" t="s">
        <v>11</v>
      </c>
      <c r="C26" s="59"/>
      <c r="D26" s="9">
        <v>83161629</v>
      </c>
      <c r="E26" s="53"/>
    </row>
    <row r="27" spans="1:5" ht="18" x14ac:dyDescent="0.25">
      <c r="A27" s="12"/>
      <c r="B27" s="59" t="s">
        <v>3</v>
      </c>
      <c r="C27" s="59"/>
      <c r="D27" s="6">
        <f>SUM(D21:D26)</f>
        <v>2028068654.75</v>
      </c>
      <c r="E27" s="53"/>
    </row>
    <row r="28" spans="1:5" ht="18" x14ac:dyDescent="0.25">
      <c r="A28" s="12"/>
      <c r="B28" s="59"/>
      <c r="C28" s="59"/>
      <c r="D28" s="6"/>
    </row>
    <row r="29" spans="1:5" ht="18" x14ac:dyDescent="0.25">
      <c r="A29" s="13" t="s">
        <v>12</v>
      </c>
      <c r="B29" s="59"/>
      <c r="C29" s="59"/>
      <c r="D29" s="6"/>
    </row>
    <row r="30" spans="1:5" ht="18" x14ac:dyDescent="0.25">
      <c r="A30" s="12"/>
      <c r="B30" s="59" t="s">
        <v>2</v>
      </c>
      <c r="C30" s="59"/>
      <c r="D30" s="9">
        <v>30000000</v>
      </c>
    </row>
    <row r="31" spans="1:5" ht="18" x14ac:dyDescent="0.25">
      <c r="A31" s="12"/>
      <c r="B31" s="59" t="s">
        <v>3</v>
      </c>
      <c r="C31" s="59"/>
      <c r="D31" s="6">
        <f>D30</f>
        <v>30000000</v>
      </c>
    </row>
    <row r="32" spans="1:5" ht="18" x14ac:dyDescent="0.25">
      <c r="A32" s="12"/>
      <c r="B32" s="59"/>
      <c r="C32" s="59"/>
      <c r="D32" s="6"/>
    </row>
    <row r="33" spans="1:5" ht="18" x14ac:dyDescent="0.25">
      <c r="A33" s="13" t="s">
        <v>13</v>
      </c>
      <c r="B33" s="59"/>
      <c r="C33" s="59"/>
      <c r="D33" s="6"/>
    </row>
    <row r="34" spans="1:5" ht="18" x14ac:dyDescent="0.25">
      <c r="A34" s="12"/>
      <c r="B34" s="59" t="s">
        <v>2</v>
      </c>
      <c r="C34" s="59"/>
      <c r="D34" s="9">
        <v>14251026</v>
      </c>
    </row>
    <row r="35" spans="1:5" ht="18" x14ac:dyDescent="0.25">
      <c r="A35" s="12"/>
      <c r="B35" s="59" t="s">
        <v>3</v>
      </c>
      <c r="C35" s="59"/>
      <c r="D35" s="6">
        <f>D34</f>
        <v>14251026</v>
      </c>
    </row>
    <row r="36" spans="1:5" ht="20.100000000000001" customHeight="1" x14ac:dyDescent="0.25">
      <c r="A36" s="12"/>
      <c r="B36" s="59"/>
      <c r="C36" s="59"/>
      <c r="D36" s="6"/>
    </row>
    <row r="37" spans="1:5" ht="18" x14ac:dyDescent="0.25">
      <c r="A37" s="97" t="s">
        <v>14</v>
      </c>
      <c r="B37" s="98"/>
      <c r="C37" s="98"/>
      <c r="D37" s="15"/>
    </row>
    <row r="38" spans="1:5" ht="20.100000000000001" customHeight="1" x14ac:dyDescent="0.25">
      <c r="A38" s="12"/>
      <c r="B38" s="59" t="s">
        <v>2</v>
      </c>
      <c r="C38" s="59"/>
      <c r="D38" s="6">
        <v>160079357</v>
      </c>
      <c r="E38" s="53"/>
    </row>
    <row r="39" spans="1:5" ht="20.100000000000001" customHeight="1" x14ac:dyDescent="0.25">
      <c r="A39" s="12"/>
      <c r="B39" s="59" t="s">
        <v>45</v>
      </c>
      <c r="C39" s="59"/>
      <c r="D39" s="6">
        <v>-1550397</v>
      </c>
      <c r="E39" s="53"/>
    </row>
    <row r="40" spans="1:5" ht="20.100000000000001" customHeight="1" x14ac:dyDescent="0.25">
      <c r="A40" s="12"/>
      <c r="B40" s="59" t="s">
        <v>3</v>
      </c>
      <c r="C40" s="59"/>
      <c r="D40" s="16">
        <f>SUM(D38:D39)</f>
        <v>158528960</v>
      </c>
    </row>
    <row r="41" spans="1:5" ht="20.100000000000001" customHeight="1" x14ac:dyDescent="0.25">
      <c r="A41" s="12"/>
      <c r="B41" s="59"/>
      <c r="C41" s="59"/>
      <c r="D41" s="6"/>
    </row>
    <row r="42" spans="1:5" s="18" customFormat="1" ht="18" x14ac:dyDescent="0.25">
      <c r="A42" s="99" t="s">
        <v>15</v>
      </c>
      <c r="B42" s="100"/>
      <c r="C42" s="100"/>
      <c r="D42" s="17"/>
    </row>
    <row r="43" spans="1:5" s="18" customFormat="1" ht="20.100000000000001" customHeight="1" x14ac:dyDescent="0.25">
      <c r="A43" s="19"/>
      <c r="B43" s="60" t="s">
        <v>2</v>
      </c>
      <c r="C43" s="60"/>
      <c r="D43" s="20">
        <v>1365444</v>
      </c>
      <c r="E43" s="54"/>
    </row>
    <row r="44" spans="1:5" s="18" customFormat="1" ht="20.100000000000001" customHeight="1" x14ac:dyDescent="0.25">
      <c r="A44" s="19"/>
      <c r="B44" s="60" t="s">
        <v>3</v>
      </c>
      <c r="C44" s="60"/>
      <c r="D44" s="21">
        <f>D43</f>
        <v>1365444</v>
      </c>
    </row>
    <row r="45" spans="1:5" s="18" customFormat="1" ht="20.100000000000001" customHeight="1" x14ac:dyDescent="0.25">
      <c r="A45" s="19"/>
      <c r="B45" s="60"/>
      <c r="C45" s="60"/>
      <c r="D45" s="17"/>
    </row>
    <row r="46" spans="1:5" s="18" customFormat="1" ht="18" x14ac:dyDescent="0.25">
      <c r="A46" s="22" t="s">
        <v>16</v>
      </c>
      <c r="B46" s="60"/>
      <c r="C46" s="60"/>
      <c r="D46" s="23"/>
    </row>
    <row r="47" spans="1:5" ht="18" x14ac:dyDescent="0.25">
      <c r="A47" s="12"/>
      <c r="B47" s="59" t="s">
        <v>2</v>
      </c>
      <c r="C47" s="59"/>
      <c r="D47" s="6">
        <v>233580764.08505946</v>
      </c>
      <c r="E47" s="53"/>
    </row>
    <row r="48" spans="1:5" ht="18" x14ac:dyDescent="0.25">
      <c r="A48" s="12"/>
      <c r="B48" s="59" t="s">
        <v>44</v>
      </c>
      <c r="C48" s="59"/>
      <c r="D48" s="6">
        <v>-1297671</v>
      </c>
    </row>
    <row r="49" spans="1:5" ht="18" x14ac:dyDescent="0.25">
      <c r="A49" s="12"/>
      <c r="B49" s="59" t="s">
        <v>11</v>
      </c>
      <c r="C49" s="59"/>
      <c r="D49" s="6">
        <v>33294399</v>
      </c>
      <c r="E49" s="55"/>
    </row>
    <row r="50" spans="1:5" ht="18" x14ac:dyDescent="0.25">
      <c r="A50" s="12"/>
      <c r="B50" s="59" t="s">
        <v>3</v>
      </c>
      <c r="C50" s="59"/>
      <c r="D50" s="16">
        <f>SUM(D47:D49)</f>
        <v>265577492.08505946</v>
      </c>
    </row>
    <row r="51" spans="1:5" ht="18" x14ac:dyDescent="0.25">
      <c r="A51" s="12"/>
      <c r="B51" s="59"/>
      <c r="C51" s="59"/>
      <c r="D51" s="14"/>
    </row>
    <row r="52" spans="1:5" ht="18" x14ac:dyDescent="0.25">
      <c r="A52" s="13" t="s">
        <v>17</v>
      </c>
      <c r="B52" s="59"/>
      <c r="C52" s="59"/>
      <c r="D52" s="24"/>
    </row>
    <row r="53" spans="1:5" ht="18" x14ac:dyDescent="0.25">
      <c r="A53" s="12"/>
      <c r="B53" s="59" t="s">
        <v>2</v>
      </c>
      <c r="C53" s="59"/>
      <c r="D53" s="6">
        <v>5190684</v>
      </c>
      <c r="E53" s="53"/>
    </row>
    <row r="54" spans="1:5" ht="18" x14ac:dyDescent="0.25">
      <c r="A54" s="12"/>
      <c r="B54" s="59" t="s">
        <v>18</v>
      </c>
      <c r="C54" s="59"/>
      <c r="D54" s="25">
        <v>-778603</v>
      </c>
      <c r="E54" s="53"/>
    </row>
    <row r="55" spans="1:5" ht="18" x14ac:dyDescent="0.25">
      <c r="A55" s="12"/>
      <c r="B55" s="59" t="s">
        <v>3</v>
      </c>
      <c r="C55" s="59"/>
      <c r="D55" s="26">
        <f>SUM(D53:D54)</f>
        <v>4412081</v>
      </c>
    </row>
    <row r="56" spans="1:5" ht="18" x14ac:dyDescent="0.25">
      <c r="A56" s="12"/>
      <c r="B56" s="59"/>
      <c r="C56" s="59"/>
      <c r="D56" s="14"/>
    </row>
    <row r="57" spans="1:5" ht="15.75" customHeight="1" x14ac:dyDescent="0.25">
      <c r="A57" s="13" t="s">
        <v>50</v>
      </c>
      <c r="B57" s="61"/>
      <c r="C57" s="61"/>
      <c r="D57" s="24"/>
    </row>
    <row r="58" spans="1:5" ht="18" customHeight="1" x14ac:dyDescent="0.25">
      <c r="A58" s="12"/>
      <c r="B58" s="59" t="s">
        <v>2</v>
      </c>
      <c r="C58" s="59"/>
      <c r="D58" s="6">
        <v>10381367</v>
      </c>
    </row>
    <row r="59" spans="1:5" ht="18" x14ac:dyDescent="0.25">
      <c r="A59" s="12"/>
      <c r="B59" s="59" t="s">
        <v>3</v>
      </c>
      <c r="C59" s="59"/>
      <c r="D59" s="16">
        <f>SUM(D58:D58)</f>
        <v>10381367</v>
      </c>
      <c r="E59" s="53"/>
    </row>
    <row r="60" spans="1:5" ht="18" x14ac:dyDescent="0.25">
      <c r="A60" s="12"/>
      <c r="B60" s="59"/>
      <c r="C60" s="59"/>
      <c r="D60" s="6"/>
    </row>
    <row r="61" spans="1:5" ht="18" x14ac:dyDescent="0.25">
      <c r="A61" s="13" t="s">
        <v>49</v>
      </c>
      <c r="B61" s="61"/>
      <c r="C61" s="61"/>
      <c r="D61" s="6"/>
    </row>
    <row r="62" spans="1:5" ht="18" x14ac:dyDescent="0.25">
      <c r="A62" s="12"/>
      <c r="B62" s="59" t="s">
        <v>2</v>
      </c>
      <c r="C62" s="59"/>
      <c r="D62" s="9">
        <v>2595342</v>
      </c>
      <c r="E62" s="53"/>
    </row>
    <row r="63" spans="1:5" ht="18.75" x14ac:dyDescent="0.3">
      <c r="A63" s="12"/>
      <c r="B63" s="59" t="s">
        <v>3</v>
      </c>
      <c r="C63" s="75"/>
      <c r="D63" s="25">
        <f>D62</f>
        <v>2595342</v>
      </c>
    </row>
    <row r="64" spans="1:5" ht="18" x14ac:dyDescent="0.25">
      <c r="A64" s="12"/>
      <c r="B64" s="59"/>
      <c r="C64" s="59"/>
      <c r="D64" s="6"/>
    </row>
    <row r="65" spans="1:5" ht="18" x14ac:dyDescent="0.25">
      <c r="A65" s="13" t="s">
        <v>51</v>
      </c>
      <c r="B65" s="61"/>
      <c r="C65" s="61"/>
      <c r="D65" s="6"/>
    </row>
    <row r="66" spans="1:5" ht="18" x14ac:dyDescent="0.25">
      <c r="A66" s="12"/>
      <c r="B66" s="59" t="s">
        <v>2</v>
      </c>
      <c r="C66" s="59"/>
      <c r="D66" s="9">
        <v>7786025</v>
      </c>
      <c r="E66" s="53"/>
    </row>
    <row r="67" spans="1:5" ht="20.100000000000001" customHeight="1" x14ac:dyDescent="0.25">
      <c r="A67" s="12"/>
      <c r="B67" s="59" t="s">
        <v>19</v>
      </c>
      <c r="C67" s="59"/>
      <c r="D67" s="6">
        <f>SUM(D66:D66)</f>
        <v>7786025</v>
      </c>
    </row>
    <row r="68" spans="1:5" ht="20.100000000000001" customHeight="1" x14ac:dyDescent="0.25">
      <c r="A68" s="19"/>
      <c r="B68" s="60"/>
      <c r="C68" s="60"/>
      <c r="D68" s="17"/>
    </row>
    <row r="69" spans="1:5" ht="20.100000000000001" customHeight="1" x14ac:dyDescent="0.25">
      <c r="A69" s="22" t="s">
        <v>20</v>
      </c>
      <c r="B69" s="62"/>
      <c r="C69" s="62"/>
      <c r="D69" s="23"/>
    </row>
    <row r="70" spans="1:5" ht="20.100000000000001" customHeight="1" x14ac:dyDescent="0.25">
      <c r="A70" s="19"/>
      <c r="B70" s="60" t="s">
        <v>2</v>
      </c>
      <c r="C70" s="60"/>
      <c r="D70" s="20">
        <v>7490354</v>
      </c>
      <c r="E70" s="53"/>
    </row>
    <row r="71" spans="1:5" ht="20.100000000000001" customHeight="1" x14ac:dyDescent="0.25">
      <c r="A71" s="19"/>
      <c r="B71" s="60" t="s">
        <v>19</v>
      </c>
      <c r="C71" s="60"/>
      <c r="D71" s="21">
        <f>SUM(D70:D70)</f>
        <v>7490354</v>
      </c>
    </row>
    <row r="72" spans="1:5" ht="20.100000000000001" customHeight="1" x14ac:dyDescent="0.25">
      <c r="A72" s="19"/>
      <c r="B72" s="60"/>
      <c r="C72" s="60"/>
      <c r="D72" s="21"/>
    </row>
    <row r="73" spans="1:5" ht="20.100000000000001" customHeight="1" x14ac:dyDescent="0.25">
      <c r="A73" s="22" t="s">
        <v>21</v>
      </c>
      <c r="B73" s="63"/>
      <c r="C73" s="63"/>
      <c r="D73" s="17"/>
    </row>
    <row r="74" spans="1:5" ht="18" x14ac:dyDescent="0.25">
      <c r="A74" s="22"/>
      <c r="B74" s="59" t="s">
        <v>2</v>
      </c>
      <c r="C74" s="62"/>
      <c r="D74" s="20">
        <v>1482562</v>
      </c>
      <c r="E74" s="53"/>
    </row>
    <row r="75" spans="1:5" ht="20.100000000000001" customHeight="1" x14ac:dyDescent="0.25">
      <c r="A75" s="19"/>
      <c r="B75" s="59" t="s">
        <v>19</v>
      </c>
      <c r="C75" s="60"/>
      <c r="D75" s="21">
        <f>SUM(D74:D74)</f>
        <v>1482562</v>
      </c>
    </row>
    <row r="76" spans="1:5" ht="20.100000000000001" customHeight="1" x14ac:dyDescent="0.25">
      <c r="A76" s="19"/>
      <c r="B76" s="60"/>
      <c r="C76" s="60"/>
      <c r="D76" s="17"/>
    </row>
    <row r="77" spans="1:5" ht="20.100000000000001" customHeight="1" x14ac:dyDescent="0.25">
      <c r="A77" s="22" t="s">
        <v>22</v>
      </c>
      <c r="B77" s="63"/>
      <c r="C77" s="63"/>
      <c r="D77" s="17"/>
    </row>
    <row r="78" spans="1:5" ht="18" x14ac:dyDescent="0.25">
      <c r="A78" s="22"/>
      <c r="B78" s="59" t="s">
        <v>2</v>
      </c>
      <c r="C78" s="62"/>
      <c r="D78" s="20">
        <v>1950634</v>
      </c>
      <c r="E78" s="53"/>
    </row>
    <row r="79" spans="1:5" ht="20.100000000000001" customHeight="1" x14ac:dyDescent="0.25">
      <c r="A79" s="19"/>
      <c r="B79" s="59" t="s">
        <v>19</v>
      </c>
      <c r="C79" s="60"/>
      <c r="D79" s="21">
        <f>SUM(D78:D78)</f>
        <v>1950634</v>
      </c>
    </row>
    <row r="80" spans="1:5" ht="20.100000000000001" customHeight="1" x14ac:dyDescent="0.25">
      <c r="A80" s="19"/>
      <c r="B80" s="59"/>
      <c r="C80" s="60"/>
      <c r="D80" s="21"/>
    </row>
    <row r="81" spans="1:5" ht="20.100000000000001" customHeight="1" x14ac:dyDescent="0.25">
      <c r="A81" s="22" t="s">
        <v>23</v>
      </c>
      <c r="B81" s="63"/>
      <c r="C81" s="63"/>
      <c r="D81" s="17"/>
    </row>
    <row r="82" spans="1:5" ht="20.100000000000001" customHeight="1" x14ac:dyDescent="0.25">
      <c r="A82" s="22"/>
      <c r="B82" s="59" t="s">
        <v>2</v>
      </c>
      <c r="C82" s="62"/>
      <c r="D82" s="20">
        <v>1560507</v>
      </c>
      <c r="E82" s="53"/>
    </row>
    <row r="83" spans="1:5" ht="20.100000000000001" customHeight="1" x14ac:dyDescent="0.25">
      <c r="A83" s="19"/>
      <c r="B83" s="59" t="s">
        <v>19</v>
      </c>
      <c r="C83" s="60"/>
      <c r="D83" s="21">
        <f>SUM(D82:D82)</f>
        <v>1560507</v>
      </c>
    </row>
    <row r="84" spans="1:5" ht="20.100000000000001" customHeight="1" x14ac:dyDescent="0.25">
      <c r="A84" s="19"/>
      <c r="B84" s="60"/>
      <c r="C84" s="60"/>
      <c r="D84" s="17"/>
    </row>
    <row r="85" spans="1:5" ht="20.100000000000001" customHeight="1" x14ac:dyDescent="0.25">
      <c r="A85" s="22" t="s">
        <v>24</v>
      </c>
      <c r="B85" s="62"/>
      <c r="C85" s="62"/>
      <c r="D85" s="27"/>
    </row>
    <row r="86" spans="1:5" ht="20.100000000000001" customHeight="1" x14ac:dyDescent="0.25">
      <c r="A86" s="19"/>
      <c r="B86" s="60" t="s">
        <v>2</v>
      </c>
      <c r="C86" s="76"/>
      <c r="D86" s="6">
        <v>3511141</v>
      </c>
      <c r="E86" s="53"/>
    </row>
    <row r="87" spans="1:5" ht="20.100000000000001" customHeight="1" x14ac:dyDescent="0.25">
      <c r="A87" s="19"/>
      <c r="B87" s="60" t="s">
        <v>25</v>
      </c>
      <c r="C87" s="60"/>
      <c r="D87" s="28">
        <v>-1950634</v>
      </c>
      <c r="E87" s="53"/>
    </row>
    <row r="88" spans="1:5" ht="20.100000000000001" customHeight="1" x14ac:dyDescent="0.25">
      <c r="A88" s="19"/>
      <c r="B88" s="60" t="s">
        <v>19</v>
      </c>
      <c r="C88" s="60"/>
      <c r="D88" s="21">
        <f>SUM(D86:D87)</f>
        <v>1560507</v>
      </c>
    </row>
    <row r="89" spans="1:5" ht="20.100000000000001" customHeight="1" x14ac:dyDescent="0.25">
      <c r="A89" s="19"/>
      <c r="B89" s="60"/>
      <c r="C89" s="60"/>
      <c r="D89" s="17"/>
    </row>
    <row r="90" spans="1:5" ht="20.100000000000001" customHeight="1" x14ac:dyDescent="0.25">
      <c r="A90" s="13" t="s">
        <v>26</v>
      </c>
      <c r="B90" s="61"/>
      <c r="C90" s="61"/>
      <c r="D90" s="29"/>
    </row>
    <row r="91" spans="1:5" ht="18" x14ac:dyDescent="0.25">
      <c r="A91" s="19"/>
      <c r="B91" s="60" t="s">
        <v>2</v>
      </c>
      <c r="C91" s="60"/>
      <c r="D91" s="20">
        <v>1482562</v>
      </c>
      <c r="E91" s="53"/>
    </row>
    <row r="92" spans="1:5" ht="18" x14ac:dyDescent="0.25">
      <c r="A92" s="19"/>
      <c r="B92" s="60" t="s">
        <v>19</v>
      </c>
      <c r="C92" s="60"/>
      <c r="D92" s="21">
        <f>SUM(D91:D91)</f>
        <v>1482562</v>
      </c>
    </row>
    <row r="93" spans="1:5" ht="20.100000000000001" customHeight="1" x14ac:dyDescent="0.25">
      <c r="A93" s="19"/>
      <c r="B93" s="60"/>
      <c r="C93" s="60"/>
      <c r="D93" s="17"/>
    </row>
    <row r="94" spans="1:5" ht="20.100000000000001" customHeight="1" x14ac:dyDescent="0.25">
      <c r="A94" s="22" t="s">
        <v>27</v>
      </c>
      <c r="B94" s="64"/>
      <c r="C94" s="64"/>
      <c r="D94" s="30"/>
    </row>
    <row r="95" spans="1:5" ht="21.75" customHeight="1" x14ac:dyDescent="0.25">
      <c r="A95" s="13"/>
      <c r="B95" s="59" t="s">
        <v>2</v>
      </c>
      <c r="C95" s="77"/>
      <c r="D95" s="6">
        <v>1992397614</v>
      </c>
      <c r="E95" s="53"/>
    </row>
    <row r="96" spans="1:5" ht="18" x14ac:dyDescent="0.25">
      <c r="A96" s="12"/>
      <c r="B96" s="59" t="s">
        <v>45</v>
      </c>
      <c r="C96" s="59"/>
      <c r="D96" s="6">
        <v>-29423976</v>
      </c>
      <c r="E96" s="53"/>
    </row>
    <row r="97" spans="1:5" ht="18" x14ac:dyDescent="0.25">
      <c r="A97" s="12"/>
      <c r="B97" s="59" t="s">
        <v>28</v>
      </c>
      <c r="C97" s="59"/>
      <c r="D97" s="6">
        <v>1907028889</v>
      </c>
      <c r="E97" s="53"/>
    </row>
    <row r="98" spans="1:5" ht="18" x14ac:dyDescent="0.25">
      <c r="A98" s="12"/>
      <c r="B98" s="101" t="s">
        <v>29</v>
      </c>
      <c r="C98" s="98"/>
      <c r="D98" s="9">
        <v>55944749</v>
      </c>
      <c r="E98" s="53"/>
    </row>
    <row r="99" spans="1:5" ht="20.25" customHeight="1" x14ac:dyDescent="0.25">
      <c r="A99" s="12"/>
      <c r="B99" s="59" t="s">
        <v>3</v>
      </c>
      <c r="C99" s="59"/>
      <c r="D99" s="6">
        <f>D95+D96</f>
        <v>1962973638</v>
      </c>
    </row>
    <row r="100" spans="1:5" ht="18" x14ac:dyDescent="0.25">
      <c r="A100" s="12"/>
      <c r="B100" s="59"/>
      <c r="C100" s="59"/>
      <c r="D100" s="6"/>
    </row>
    <row r="101" spans="1:5" ht="15.75" customHeight="1" x14ac:dyDescent="0.25">
      <c r="A101" s="13" t="s">
        <v>30</v>
      </c>
      <c r="B101" s="59"/>
      <c r="C101" s="59"/>
      <c r="D101" s="14"/>
    </row>
    <row r="102" spans="1:5" ht="19.5" customHeight="1" x14ac:dyDescent="0.25">
      <c r="A102" s="12"/>
      <c r="B102" s="59" t="s">
        <v>31</v>
      </c>
      <c r="C102" s="59"/>
      <c r="D102" s="6">
        <v>1361708658</v>
      </c>
    </row>
    <row r="103" spans="1:5" ht="18" x14ac:dyDescent="0.25">
      <c r="A103" s="12"/>
      <c r="B103" s="59" t="s">
        <v>45</v>
      </c>
      <c r="D103" s="6">
        <v>-23337815</v>
      </c>
    </row>
    <row r="104" spans="1:5" ht="18" x14ac:dyDescent="0.25">
      <c r="A104" s="12"/>
      <c r="B104" s="92" t="s">
        <v>32</v>
      </c>
      <c r="C104" s="93"/>
      <c r="D104" s="6">
        <v>177748111</v>
      </c>
      <c r="E104" s="53"/>
    </row>
    <row r="105" spans="1:5" ht="17.45" customHeight="1" x14ac:dyDescent="0.25">
      <c r="A105" s="12"/>
      <c r="B105" s="92" t="s">
        <v>33</v>
      </c>
      <c r="C105" s="93"/>
      <c r="D105" s="6">
        <v>-60061543</v>
      </c>
    </row>
    <row r="106" spans="1:5" ht="18" x14ac:dyDescent="0.25">
      <c r="A106" s="12"/>
      <c r="B106" s="92" t="s">
        <v>34</v>
      </c>
      <c r="C106" s="93"/>
      <c r="D106" s="9">
        <v>-1100561189</v>
      </c>
    </row>
    <row r="107" spans="1:5" ht="18" x14ac:dyDescent="0.25">
      <c r="A107" s="12"/>
      <c r="B107" s="94" t="s">
        <v>3</v>
      </c>
      <c r="C107" s="95"/>
      <c r="D107" s="6">
        <f>D102+D103+D105+D106</f>
        <v>177748111</v>
      </c>
    </row>
    <row r="108" spans="1:5" ht="18" x14ac:dyDescent="0.25">
      <c r="A108" s="31"/>
      <c r="B108" s="65"/>
      <c r="C108" s="65"/>
      <c r="D108" s="23"/>
    </row>
    <row r="109" spans="1:5" ht="18" x14ac:dyDescent="0.25">
      <c r="A109" s="32" t="s">
        <v>35</v>
      </c>
      <c r="B109" s="66"/>
      <c r="C109" s="66"/>
      <c r="D109" s="33"/>
    </row>
    <row r="110" spans="1:5" ht="18" x14ac:dyDescent="0.25">
      <c r="A110" s="19"/>
      <c r="B110" s="60" t="s">
        <v>2</v>
      </c>
      <c r="C110" s="76"/>
      <c r="D110" s="34">
        <v>60061543</v>
      </c>
    </row>
    <row r="111" spans="1:5" ht="18" x14ac:dyDescent="0.25">
      <c r="A111" s="19"/>
      <c r="B111" s="60" t="s">
        <v>3</v>
      </c>
      <c r="C111" s="76"/>
      <c r="D111" s="35">
        <f>SUM(D110:D110)</f>
        <v>60061543</v>
      </c>
    </row>
    <row r="112" spans="1:5" ht="18" x14ac:dyDescent="0.25">
      <c r="A112" s="36"/>
      <c r="B112" s="67"/>
      <c r="C112" s="78"/>
      <c r="D112" s="37"/>
    </row>
    <row r="113" spans="1:4" ht="18" x14ac:dyDescent="0.25">
      <c r="A113" s="22" t="s">
        <v>36</v>
      </c>
      <c r="B113" s="68"/>
      <c r="C113" s="68"/>
      <c r="D113" s="37"/>
    </row>
    <row r="114" spans="1:4" ht="18" x14ac:dyDescent="0.25">
      <c r="A114" s="36"/>
      <c r="B114" s="60" t="s">
        <v>2</v>
      </c>
      <c r="C114" s="67"/>
      <c r="D114" s="38">
        <v>1100561189</v>
      </c>
    </row>
    <row r="115" spans="1:4" ht="18" x14ac:dyDescent="0.25">
      <c r="A115" s="36"/>
      <c r="B115" s="60" t="s">
        <v>19</v>
      </c>
      <c r="C115" s="67"/>
      <c r="D115" s="39">
        <f>D114</f>
        <v>1100561189</v>
      </c>
    </row>
    <row r="116" spans="1:4" ht="18" x14ac:dyDescent="0.25">
      <c r="A116" s="36"/>
      <c r="B116" s="67"/>
      <c r="C116" s="67"/>
      <c r="D116" s="25"/>
    </row>
    <row r="117" spans="1:4" ht="18.75" thickBot="1" x14ac:dyDescent="0.3">
      <c r="A117" s="40"/>
      <c r="B117" s="69"/>
      <c r="C117" s="69"/>
      <c r="D117" s="41"/>
    </row>
    <row r="118" spans="1:4" ht="18.75" thickBot="1" x14ac:dyDescent="0.3">
      <c r="A118" s="42"/>
      <c r="B118" s="70"/>
      <c r="C118" s="70"/>
      <c r="D118" s="43"/>
    </row>
    <row r="119" spans="1:4" ht="22.5" customHeight="1" x14ac:dyDescent="0.25">
      <c r="A119" s="12"/>
      <c r="B119" s="59"/>
      <c r="C119" s="59"/>
      <c r="D119" s="14"/>
    </row>
    <row r="120" spans="1:4" ht="14.25" customHeight="1" x14ac:dyDescent="0.25">
      <c r="A120" s="13" t="s">
        <v>37</v>
      </c>
      <c r="B120" s="59"/>
      <c r="C120" s="59"/>
      <c r="D120" s="14"/>
    </row>
    <row r="121" spans="1:4" ht="18" x14ac:dyDescent="0.25">
      <c r="A121" s="12"/>
      <c r="B121" s="59" t="s">
        <v>31</v>
      </c>
      <c r="C121" s="59"/>
      <c r="D121" s="44">
        <v>0</v>
      </c>
    </row>
    <row r="122" spans="1:4" ht="18" x14ac:dyDescent="0.25">
      <c r="A122" s="12"/>
      <c r="B122" s="59" t="s">
        <v>38</v>
      </c>
      <c r="C122" s="59"/>
      <c r="D122" s="45">
        <v>0</v>
      </c>
    </row>
    <row r="123" spans="1:4" ht="18" x14ac:dyDescent="0.25">
      <c r="A123" s="12"/>
      <c r="B123" s="59" t="s">
        <v>3</v>
      </c>
      <c r="C123" s="59"/>
      <c r="D123" s="46">
        <f>D121+D122</f>
        <v>0</v>
      </c>
    </row>
    <row r="124" spans="1:4" ht="18.75" thickBot="1" x14ac:dyDescent="0.3">
      <c r="A124" s="12"/>
      <c r="B124" s="59"/>
      <c r="C124" s="59"/>
      <c r="D124" s="14"/>
    </row>
    <row r="125" spans="1:4" ht="18.75" thickBot="1" x14ac:dyDescent="0.3">
      <c r="A125" s="42"/>
      <c r="B125" s="70"/>
      <c r="C125" s="70"/>
      <c r="D125" s="43"/>
    </row>
    <row r="126" spans="1:4" ht="22.5" customHeight="1" x14ac:dyDescent="0.25">
      <c r="A126" s="12"/>
      <c r="B126" s="59"/>
      <c r="C126" s="59"/>
      <c r="D126" s="14"/>
    </row>
    <row r="127" spans="1:4" ht="18" customHeight="1" x14ac:dyDescent="0.25">
      <c r="A127" s="10" t="s">
        <v>39</v>
      </c>
      <c r="B127" s="59"/>
      <c r="C127" s="59"/>
      <c r="D127" s="14"/>
    </row>
    <row r="128" spans="1:4" ht="18" x14ac:dyDescent="0.25">
      <c r="A128" s="11"/>
      <c r="B128" s="59" t="s">
        <v>2</v>
      </c>
      <c r="C128" s="59"/>
      <c r="D128" s="45">
        <v>0</v>
      </c>
    </row>
    <row r="129" spans="1:4" ht="17.25" customHeight="1" x14ac:dyDescent="0.25">
      <c r="A129" s="11"/>
      <c r="B129" s="59" t="s">
        <v>40</v>
      </c>
      <c r="C129" s="59"/>
      <c r="D129" s="47">
        <f>D128*-1%</f>
        <v>0</v>
      </c>
    </row>
    <row r="130" spans="1:4" ht="18" x14ac:dyDescent="0.25">
      <c r="A130" s="11"/>
      <c r="B130" s="59" t="s">
        <v>3</v>
      </c>
      <c r="C130" s="59"/>
      <c r="D130" s="45">
        <f>SUM(D128:D129)</f>
        <v>0</v>
      </c>
    </row>
    <row r="131" spans="1:4" ht="18.75" thickBot="1" x14ac:dyDescent="0.3">
      <c r="A131" s="11"/>
      <c r="B131" s="59"/>
      <c r="C131" s="59"/>
      <c r="D131" s="14"/>
    </row>
    <row r="132" spans="1:4" ht="31.5" customHeight="1" x14ac:dyDescent="0.25">
      <c r="A132" s="48" t="s">
        <v>41</v>
      </c>
      <c r="B132" s="71"/>
      <c r="C132" s="71"/>
      <c r="D132" s="49">
        <f>+D7+D12+D17+D21+D25+D26+D38+D43+D47+D49+D53+D58+D62+D66+D70+D74+D82+D86+D95+D102+D121+D128+D78+D91</f>
        <v>5971079609.0850601</v>
      </c>
    </row>
    <row r="133" spans="1:4" ht="32.25" customHeight="1" thickBot="1" x14ac:dyDescent="0.3">
      <c r="A133" s="50" t="s">
        <v>42</v>
      </c>
      <c r="B133" s="72"/>
      <c r="C133" s="72"/>
      <c r="D133" s="51">
        <f>+D9+D14+D27+D99+D40+D50+D55+D59+D63+D67+D107+D123+D130+D18+D71+D88+D111+D44+D79+D83+D92+D75+D31+D35+D115</f>
        <v>5898215736.7300596</v>
      </c>
    </row>
    <row r="134" spans="1:4" ht="12" customHeight="1" x14ac:dyDescent="0.25"/>
    <row r="135" spans="1:4" ht="12" customHeight="1" x14ac:dyDescent="0.25"/>
    <row r="136" spans="1:4" ht="12" customHeight="1" x14ac:dyDescent="0.25"/>
    <row r="137" spans="1:4" ht="12" customHeight="1" x14ac:dyDescent="0.25"/>
    <row r="138" spans="1:4" ht="12" customHeight="1" x14ac:dyDescent="0.25"/>
    <row r="139" spans="1:4" ht="12" customHeight="1" x14ac:dyDescent="0.25"/>
    <row r="140" spans="1:4" ht="12" customHeight="1" x14ac:dyDescent="0.25"/>
    <row r="141" spans="1:4" ht="12" customHeight="1" x14ac:dyDescent="0.25"/>
    <row r="142" spans="1:4" ht="12" customHeight="1" x14ac:dyDescent="0.25"/>
    <row r="143" spans="1:4" ht="12" customHeight="1" x14ac:dyDescent="0.25"/>
    <row r="144" spans="1: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</sheetData>
  <mergeCells count="14">
    <mergeCell ref="B105:C105"/>
    <mergeCell ref="B106:C106"/>
    <mergeCell ref="B107:C107"/>
    <mergeCell ref="A11:D11"/>
    <mergeCell ref="B22:C22"/>
    <mergeCell ref="A37:C37"/>
    <mergeCell ref="A42:C42"/>
    <mergeCell ref="B98:C98"/>
    <mergeCell ref="B104:C104"/>
    <mergeCell ref="A6:D6"/>
    <mergeCell ref="A1:D1"/>
    <mergeCell ref="A2:D2"/>
    <mergeCell ref="A3:D3"/>
    <mergeCell ref="A4:D4"/>
  </mergeCells>
  <pageMargins left="0.7" right="0.7" top="0.75" bottom="0.75" header="0.3" footer="0.3"/>
  <pageSetup scale="69" fitToHeight="0" orientation="portrait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2022 Partial Year Apportionment Table 1 FTA Appropriations Apportionments Grant Programs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</dc:creator>
  <cp:lastModifiedBy>Ullah, Waseem CTR (FTA)</cp:lastModifiedBy>
  <cp:lastPrinted>2022-01-24T15:16:38Z</cp:lastPrinted>
  <dcterms:created xsi:type="dcterms:W3CDTF">2021-12-20T14:48:50Z</dcterms:created>
  <dcterms:modified xsi:type="dcterms:W3CDTF">2022-02-17T20:00:17Z</dcterms:modified>
</cp:coreProperties>
</file>