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cginley\AppData\Local\Microsoft\Windows\Temporary Internet Files\Content.Outlook\E8J40EPL\"/>
    </mc:Choice>
  </mc:AlternateContent>
  <bookViews>
    <workbookView xWindow="0" yWindow="0" windowWidth="21600" windowHeight="9720" tabRatio="682"/>
  </bookViews>
  <sheets>
    <sheet name="Beta Test Plan Instructions" sheetId="39" r:id="rId1"/>
    <sheet name="Beta Test Plan Summary" sheetId="2" r:id="rId2"/>
    <sheet name="Case Study Descriptions" sheetId="1" r:id="rId3"/>
    <sheet name="LCR1" sheetId="32" r:id="rId4"/>
    <sheet name="LCR2" sheetId="33" r:id="rId5"/>
    <sheet name="F2" sheetId="38" r:id="rId6"/>
  </sheets>
  <externalReferences>
    <externalReference r:id="rId7"/>
    <externalReference r:id="rId8"/>
  </externalReferences>
  <definedNames>
    <definedName name="_xlnm._FilterDatabase" localSheetId="0" hidden="1">'Beta Test Plan Instructions'!#REF!</definedName>
    <definedName name="_xlnm._FilterDatabase" localSheetId="1" hidden="1">'Beta Test Plan Summary'!$B$5:$K$10</definedName>
    <definedName name="AD" localSheetId="0">#REF!</definedName>
    <definedName name="AD" localSheetId="5">#REF!</definedName>
    <definedName name="AD" localSheetId="3">#REF!</definedName>
    <definedName name="AD" localSheetId="4">#REF!</definedName>
    <definedName name="AD">#REF!</definedName>
    <definedName name="Analysis_Duration" localSheetId="0">#REF!</definedName>
    <definedName name="Analysis_Duration" localSheetId="5">'F2'!#REF!</definedName>
    <definedName name="Analysis_Duration" localSheetId="3">'LCR1'!#REF!</definedName>
    <definedName name="Analysis_Duration" localSheetId="4">'LCR2'!#REF!</definedName>
    <definedName name="Analysis_Duration">#REF!</definedName>
    <definedName name="Analysis_Year">'[1]TAB 2-Project Info &amp; Cost'!$B$6</definedName>
    <definedName name="Annual_O_M_Cost" localSheetId="0">#REF!</definedName>
    <definedName name="Annual_O_M_Cost" localSheetId="5">'F2'!$B$20</definedName>
    <definedName name="Annual_O_M_Cost" localSheetId="3">'LCR1'!$B$21</definedName>
    <definedName name="Annual_O_M_Cost" localSheetId="4">'LCR2'!$B$21</definedName>
    <definedName name="Annual_O_M_Cost">#REF!</definedName>
    <definedName name="_xlnm.Criteria" localSheetId="0">'Beta Test Plan Instructions'!#REF!</definedName>
    <definedName name="_xlnm.Criteria" localSheetId="1">'Beta Test Plan Summary'!$5:$5</definedName>
    <definedName name="Discount_Rate" localSheetId="0">#REF!</definedName>
    <definedName name="Discount_Rate" localSheetId="5">'F2'!$B$22</definedName>
    <definedName name="Discount_Rate" localSheetId="3">'LCR1'!$B$23</definedName>
    <definedName name="Discount_Rate" localSheetId="4">'LCR2'!$B$23</definedName>
    <definedName name="Discount_Rate">#REF!</definedName>
    <definedName name="eee" localSheetId="0">#REF!</definedName>
    <definedName name="eee" localSheetId="5">#REF!</definedName>
    <definedName name="eee" localSheetId="3">#REF!</definedName>
    <definedName name="eee" localSheetId="4">#REF!</definedName>
    <definedName name="eee">#REF!</definedName>
    <definedName name="Interruption_of_Services_Cost" localSheetId="0">#REF!</definedName>
    <definedName name="Interruption_of_Services_Cost" localSheetId="5">'F2'!#REF!</definedName>
    <definedName name="Interruption_of_Services_Cost" localSheetId="3">'LCR1'!#REF!</definedName>
    <definedName name="Interruption_of_Services_Cost" localSheetId="4">'LCR2'!#REF!</definedName>
    <definedName name="Interruption_of_Services_Cost">#REF!</definedName>
    <definedName name="om" localSheetId="0">#REF!</definedName>
    <definedName name="om" localSheetId="5">#REF!</definedName>
    <definedName name="om" localSheetId="3">#REF!</definedName>
    <definedName name="om" localSheetId="4">#REF!</definedName>
    <definedName name="om">#REF!</definedName>
    <definedName name="Present_Value_Coefficient" localSheetId="0">#REF!</definedName>
    <definedName name="Present_Value_Coefficient" localSheetId="5">'F2'!#REF!</definedName>
    <definedName name="Present_Value_Coefficient" localSheetId="3">'LCR1'!#REF!</definedName>
    <definedName name="Present_Value_Coefficient" localSheetId="4">'LCR2'!#REF!</definedName>
    <definedName name="Present_Value_Coefficient">#REF!</definedName>
    <definedName name="_xlnm.Print_Area" localSheetId="0">'Beta Test Plan Instructions'!#REF!</definedName>
    <definedName name="_xlnm.Print_Area" localSheetId="1">'Beta Test Plan Summary'!$B$5:$K$10</definedName>
    <definedName name="_xlnm.Print_Area" localSheetId="5">'F2'!$A$1:$L$70</definedName>
    <definedName name="_xlnm.Print_Area" localSheetId="3">'LCR1'!$A$1:$L$54</definedName>
    <definedName name="_xlnm.Print_Area" localSheetId="4">'LCR2'!$A$1:$L$81</definedName>
    <definedName name="Project_Useful_Life" localSheetId="0">#REF!</definedName>
    <definedName name="Project_Useful_Life" localSheetId="5">'F2'!$B$18</definedName>
    <definedName name="Project_Useful_Life" localSheetId="3">'LCR1'!$B$19</definedName>
    <definedName name="Project_Useful_Life" localSheetId="4">'LCR2'!$B$19</definedName>
    <definedName name="Project_Useful_Life">#REF!</definedName>
    <definedName name="PV_Annual_O_M_Costs" localSheetId="0">#REF!</definedName>
    <definedName name="PV_Annual_O_M_Costs" localSheetId="5">'F2'!#REF!</definedName>
    <definedName name="PV_Annual_O_M_Costs" localSheetId="3">'LCR1'!#REF!</definedName>
    <definedName name="PV_Annual_O_M_Costs" localSheetId="4">'LCR2'!#REF!</definedName>
    <definedName name="PV_Annual_O_M_Costs">#REF!</definedName>
    <definedName name="Total_Project_Cost">'[2]TAB 2-Project Info &amp; Cost'!$B$56</definedName>
    <definedName name="Total_Project_Initial_Cost" localSheetId="0">#REF!</definedName>
    <definedName name="Total_Project_Initial_Cost" localSheetId="5">'F2'!$B$16</definedName>
    <definedName name="Total_Project_Initial_Cost" localSheetId="3">'LCR1'!$B$17</definedName>
    <definedName name="Total_Project_Initial_Cost" localSheetId="4">'LCR2'!$B$17</definedName>
    <definedName name="Total_Project_Initial_Cost">#REF!</definedName>
    <definedName name="User_Input_Analysis_Duration" localSheetId="0">#REF!</definedName>
    <definedName name="User_Input_Analysis_Duration" localSheetId="5">'F2'!#REF!</definedName>
    <definedName name="User_Input_Analysis_Duration" localSheetId="3">'LCR1'!#REF!</definedName>
    <definedName name="User_Input_Analysis_Duration" localSheetId="4">'LCR2'!#REF!</definedName>
    <definedName name="User_Input_Analysis_Duration">#REF!</definedName>
    <definedName name="Year_Built" localSheetId="0">#REF!</definedName>
    <definedName name="Year_Built" localSheetId="5">'F2'!#REF!</definedName>
    <definedName name="Year_Built" localSheetId="3">'LCR1'!#REF!</definedName>
    <definedName name="Year_Built" localSheetId="4">'LCR2'!#REF!</definedName>
    <definedName name="Year_Built">#REF!</definedName>
  </definedNames>
  <calcPr calcId="152511"/>
</workbook>
</file>

<file path=xl/calcChain.xml><?xml version="1.0" encoding="utf-8"?>
<calcChain xmlns="http://schemas.openxmlformats.org/spreadsheetml/2006/main">
  <c r="G9" i="2" l="1"/>
  <c r="G10" i="2" l="1"/>
  <c r="G8" i="2"/>
  <c r="G7" i="2"/>
  <c r="B20" i="38" l="1"/>
  <c r="B86" i="38"/>
  <c r="B76" i="38"/>
  <c r="B75" i="38"/>
  <c r="B74" i="38"/>
  <c r="B70" i="38"/>
  <c r="A70" i="38"/>
  <c r="B69" i="38"/>
  <c r="A69" i="38"/>
  <c r="B66" i="38"/>
  <c r="B65" i="38"/>
  <c r="A56" i="38"/>
  <c r="A55" i="38"/>
  <c r="A54" i="38"/>
  <c r="A53" i="38"/>
  <c r="A52" i="38"/>
  <c r="B49" i="38"/>
  <c r="B48" i="38"/>
  <c r="B31" i="38"/>
  <c r="B21" i="33"/>
  <c r="B97" i="33"/>
  <c r="B87" i="33"/>
  <c r="B86" i="33"/>
  <c r="B85" i="33"/>
  <c r="B81" i="33"/>
  <c r="A81" i="33"/>
  <c r="B80" i="33"/>
  <c r="A80" i="33"/>
  <c r="B77" i="33"/>
  <c r="B76" i="33"/>
  <c r="A67" i="33"/>
  <c r="A66" i="33"/>
  <c r="A65" i="33"/>
  <c r="A64" i="33"/>
  <c r="A63" i="33"/>
  <c r="B60" i="33"/>
  <c r="B59" i="33"/>
  <c r="B42" i="33"/>
  <c r="B47" i="32"/>
  <c r="B46" i="32"/>
  <c r="A54" i="32"/>
  <c r="A53" i="32"/>
  <c r="A52" i="32"/>
  <c r="A51" i="32"/>
  <c r="A50" i="32"/>
  <c r="B21" i="32"/>
  <c r="B70" i="32"/>
  <c r="B60" i="32"/>
  <c r="B59" i="32"/>
  <c r="B58" i="32"/>
</calcChain>
</file>

<file path=xl/sharedStrings.xml><?xml version="1.0" encoding="utf-8"?>
<sst xmlns="http://schemas.openxmlformats.org/spreadsheetml/2006/main" count="476" uniqueCount="211">
  <si>
    <t>Project Name</t>
  </si>
  <si>
    <t>Transit Mode(s) Protected by Project:</t>
  </si>
  <si>
    <t>Primary Hazard Protected by Project</t>
  </si>
  <si>
    <t>Secondary Hazard(s) Protected by Project</t>
  </si>
  <si>
    <t>Brief Project Description</t>
  </si>
  <si>
    <t>Flood</t>
  </si>
  <si>
    <t>Agency</t>
  </si>
  <si>
    <t>F2</t>
  </si>
  <si>
    <t>Total Project Benefits</t>
  </si>
  <si>
    <t>Total BCA Project Costs</t>
  </si>
  <si>
    <t>Benefit-Cost Ratio (BCR)</t>
  </si>
  <si>
    <t>Applicant:</t>
  </si>
  <si>
    <t>Analysis Year
 (4 Digit Year):</t>
  </si>
  <si>
    <t>Project Name:</t>
  </si>
  <si>
    <t>Primary Hazard Protected by Project:</t>
  </si>
  <si>
    <t>Secondary Hazard(s) Protected by Project:</t>
  </si>
  <si>
    <t>Brief 
Project Description:</t>
  </si>
  <si>
    <t>Total Project Initial 
Cost:</t>
  </si>
  <si>
    <t>Project Useful Life (Years):</t>
  </si>
  <si>
    <t>Annual Project Operation &amp; Maintenance (O&amp;M) Cost:</t>
  </si>
  <si>
    <t>Source /Documentation of
 Annual O&amp;M Cost:</t>
  </si>
  <si>
    <t>Discount Rate (%):</t>
  </si>
  <si>
    <t>Average Daily Number of Passengers</t>
  </si>
  <si>
    <t>Additional Travel Miles</t>
  </si>
  <si>
    <t>Average Number of Passengers in each Bus</t>
  </si>
  <si>
    <t xml:space="preserve"> </t>
  </si>
  <si>
    <t>Physical Damages Costs</t>
  </si>
  <si>
    <t xml:space="preserve">Response &amp; Recovery Costs </t>
  </si>
  <si>
    <t>Other Damage Costs</t>
  </si>
  <si>
    <t>Physical Damage Costs for Fixed Structures  ($)</t>
  </si>
  <si>
    <t>Physical Damage Costs for Rolling Stock ($)</t>
  </si>
  <si>
    <t>Response &amp; Recovery Costs  ($)</t>
  </si>
  <si>
    <t>Description:</t>
  </si>
  <si>
    <t>Debris Removal</t>
  </si>
  <si>
    <t>Other Damage Costs ($)</t>
  </si>
  <si>
    <t/>
  </si>
  <si>
    <t xml:space="preserve">Damages due to Delay and/or Extra Travel Time 
for Passenger in Rail Service </t>
  </si>
  <si>
    <t>Damages due to Delay and/or Extra Travel Time and Miles for Passengers in  Buses</t>
  </si>
  <si>
    <t>Delay or Extra Travel Time 
(Hours)</t>
  </si>
  <si>
    <t>Number of one-way Traffic Trips Per Day (Buses)</t>
  </si>
  <si>
    <t>Historic Damages</t>
  </si>
  <si>
    <t>Damage Year (4 digit year)</t>
  </si>
  <si>
    <t>Known Recurrence Interval (Years)</t>
  </si>
  <si>
    <t>Damage Data Type (quantity)</t>
  </si>
  <si>
    <t>Assume 1% of project cost for additional maintenance costs.</t>
  </si>
  <si>
    <t>FTA - Hazard Mitigation Cost Effectiveness (HMCE) Tool and Coastal Flood Recurrence Interval Calculator Version 2.0</t>
  </si>
  <si>
    <t>Address:</t>
  </si>
  <si>
    <t>Project Information</t>
  </si>
  <si>
    <t>Source/Documentation of Total Cost Estimate:</t>
  </si>
  <si>
    <t>Additional Travel Miles:</t>
  </si>
  <si>
    <t>Average Number of Passengers per Vehicle:</t>
  </si>
  <si>
    <t>Average Number of Passengers per Trip:</t>
  </si>
  <si>
    <t>Number of One-way Traffic Trips Per Day (Rail/Ferry/Buses):</t>
  </si>
  <si>
    <t>Number of One-way Traffic Trips Per Day (Vehicles):</t>
  </si>
  <si>
    <t>Select Damage Type</t>
  </si>
  <si>
    <t>State</t>
  </si>
  <si>
    <t>Coastal Flood RI Calculator</t>
  </si>
  <si>
    <t>No</t>
  </si>
  <si>
    <t>NY</t>
  </si>
  <si>
    <t>General</t>
  </si>
  <si>
    <t>Project Info</t>
  </si>
  <si>
    <t>Damage Info</t>
  </si>
  <si>
    <t>Analysis Results</t>
  </si>
  <si>
    <t>LCR1</t>
  </si>
  <si>
    <t>LCR2</t>
  </si>
  <si>
    <t>HMCE TOOL INITIAL OUTPUT RESULTS</t>
  </si>
  <si>
    <t>Initial HMCE Tool Output File Name</t>
  </si>
  <si>
    <t>Historic Damages
(3 events, 1 known R.I.)</t>
  </si>
  <si>
    <t>Light/Commuter Rail</t>
  </si>
  <si>
    <t>Expected Damages
(2 events)</t>
  </si>
  <si>
    <t>Electrical Substation Protection</t>
  </si>
  <si>
    <t>Protection of five electrical substations damaged or destroyed by Hurricane Sandy with flood barrier systems.</t>
  </si>
  <si>
    <t>Historic Damages
(1 event, 1 known R.I.)</t>
  </si>
  <si>
    <t>Yes</t>
  </si>
  <si>
    <t>Ferry</t>
  </si>
  <si>
    <t>SFDOT</t>
  </si>
  <si>
    <t>CA</t>
  </si>
  <si>
    <t>Ferry Maintenance Facility Emergency Generator</t>
  </si>
  <si>
    <t>Installation of an emergency power generator for the Ferry Maintenance Facility in the event of an extended power loss from flooding or other hazard event.</t>
  </si>
  <si>
    <t>CTA</t>
  </si>
  <si>
    <t>IL</t>
  </si>
  <si>
    <t>Expected Damages</t>
  </si>
  <si>
    <t>Estimated Base Project Cost</t>
  </si>
  <si>
    <t>Expected Damages Part A</t>
  </si>
  <si>
    <t>Expected Damages Part B</t>
  </si>
  <si>
    <t>Recurrence Interval (Years)</t>
  </si>
  <si>
    <t>Construct alternate train storage yard and service &amp; inspection facility at existing rail yard. This critical long-term improvement would provide a dry, safe location for evacuation of CTA electrified commuter trains from low-lying tracks.</t>
  </si>
  <si>
    <t>Chicago, IL 60606</t>
  </si>
  <si>
    <t>1 Cook County Plaza</t>
  </si>
  <si>
    <t>SCENARIO ID #: LCR1</t>
  </si>
  <si>
    <t>Equipment Cleaning</t>
  </si>
  <si>
    <t>San Francisco, CA 91201</t>
  </si>
  <si>
    <t>1 Bay Street</t>
  </si>
  <si>
    <t>Ferry Maintenance Facility Emergency Generator (Scenario F2)</t>
  </si>
  <si>
    <t>Stillwater Elevation (ft)</t>
  </si>
  <si>
    <t>User-Entered Flood Elevation including Wave Height (ft)</t>
  </si>
  <si>
    <t>Source/Documentation of Input Data:</t>
  </si>
  <si>
    <t>BFE, (ft)</t>
  </si>
  <si>
    <t>Click to Select Nearby NOAA Gauge:</t>
  </si>
  <si>
    <t>Automatic Evaluation of SLR</t>
  </si>
  <si>
    <t>SCENARIO ID #: F2</t>
  </si>
  <si>
    <t>Flood Insurance Study</t>
  </si>
  <si>
    <t>Montauk Station</t>
  </si>
  <si>
    <t>Montauk, NY</t>
  </si>
  <si>
    <t>Montauk, NY 11954</t>
  </si>
  <si>
    <t>Electrical Substation Protection (Scenario LCR2)</t>
  </si>
  <si>
    <t>SCENARIO ID #: LCR2</t>
  </si>
  <si>
    <t>Conservatively assume 5% of project cost for additional maintenance costs.</t>
  </si>
  <si>
    <t>HMCE Tool and RI Calculator Alpha Version Used (Build Date)</t>
  </si>
  <si>
    <t>FTA - Revised Hazard Mitigation Cost Effectiveness (HMCE) Tool and Coastal Flood Recurrence Interval Calculator Version 2.0</t>
  </si>
  <si>
    <t>ISSUES ENCOUNTERED WITH HMCE TOOL AND RI CALCULATOR</t>
  </si>
  <si>
    <t>RI Estimator</t>
  </si>
  <si>
    <t>Include SLR</t>
  </si>
  <si>
    <t>Agency:</t>
  </si>
  <si>
    <t>Analysis Date:</t>
  </si>
  <si>
    <t>Engineering design</t>
  </si>
  <si>
    <t>Local historic cost data</t>
  </si>
  <si>
    <t>New York-Newark-Bridgeport (NY-NJ-CT-PA)</t>
  </si>
  <si>
    <t>Will there be losses or delays in transit service during project construction?</t>
  </si>
  <si>
    <t>How many documented historic damage events do you have?</t>
  </si>
  <si>
    <t xml:space="preserve">For how many of these historic damage events do you know the Recurrence Intervals (RIs)? </t>
  </si>
  <si>
    <t>Are Damages in Current Dollars?</t>
  </si>
  <si>
    <t>No (unchecked)</t>
  </si>
  <si>
    <t>Section I - Agency Information</t>
  </si>
  <si>
    <t>Section II - Project Information</t>
  </si>
  <si>
    <t>City/State/Zip:</t>
  </si>
  <si>
    <t>Source/Documentation
of Project Effectiveness:</t>
  </si>
  <si>
    <t>Section III - Cost Information</t>
  </si>
  <si>
    <t>Section IV- Cost Associated with Interruption in Transit Services during Project Construction/Implementation</t>
  </si>
  <si>
    <t>Section I - General Information</t>
  </si>
  <si>
    <t>Damage Information</t>
  </si>
  <si>
    <t>Section III - Historic Damages</t>
  </si>
  <si>
    <t>Historic Damages Part A (Unknown Recurrence Interval)</t>
  </si>
  <si>
    <t>Historic Damages Part B (Unknown Recurrence Interval)</t>
  </si>
  <si>
    <t>Historic Damages Part C (Known Recurrence Interval)</t>
  </si>
  <si>
    <t>Coastal Flood RI Estimator</t>
  </si>
  <si>
    <t>Section I - Agency and Project Information</t>
  </si>
  <si>
    <t>Section II - Coastal Flood Recurrence Interval-Elevations Input</t>
  </si>
  <si>
    <t>Section III (Optional) - Adjustment of Flood Elevations for Sea Level Rise (SLR)</t>
  </si>
  <si>
    <t>Section IV - Recorded Flood Elevations and Estimated RIs with and without SLR</t>
  </si>
  <si>
    <t>Estimated RI without SLR (Year)</t>
  </si>
  <si>
    <t>Estimated RI With SLR (Year)</t>
  </si>
  <si>
    <t>Use for the 2012 event</t>
  </si>
  <si>
    <t>Historic Damages Part D (Known Recurrence Interval)</t>
  </si>
  <si>
    <t>See RI Estimator Output</t>
  </si>
  <si>
    <t>Impacts Due to Delay and/or Extra Travel Time for Transit Mode Under Project Construction</t>
  </si>
  <si>
    <t>Duration of Loss or Reduction of Services (Days)</t>
  </si>
  <si>
    <t>Current Federal Mileage Rate ($/Mile):</t>
  </si>
  <si>
    <t>Cost of Loss of Services for Transit Passengers (rail, buses, private vehicles) ($/Passenger/Hour):</t>
  </si>
  <si>
    <t>Event Year (4-digit Year)</t>
  </si>
  <si>
    <t>Duration of Loss or Reduction of Rail Services (Days)</t>
  </si>
  <si>
    <t>Additional Time per One Way Trip (Hours)</t>
  </si>
  <si>
    <t>Year Built (4-digit Year):</t>
  </si>
  <si>
    <t>User Input Analysis Duration (Years):</t>
  </si>
  <si>
    <t>Analysis Year:</t>
  </si>
  <si>
    <t>Remaining Useful Life of Assets to be Protected (Years):</t>
  </si>
  <si>
    <t>Proposed Project Effectiveness (Years)</t>
  </si>
  <si>
    <t>Damage Year (4-digit Year)</t>
  </si>
  <si>
    <t>Recurrence Interval (years)</t>
  </si>
  <si>
    <t>Recorded Flood Elevation (ft)</t>
  </si>
  <si>
    <t>Impacts Due to Delay and/or Extra Travel Time and Miles for Alternate Transit Modes</t>
  </si>
  <si>
    <t>Additional Time per One-way Trip (Hours):</t>
  </si>
  <si>
    <t>Duration of Loss or Reduction of Services (Days):</t>
  </si>
  <si>
    <t>Delay or Extra Travel Time (Hours):</t>
  </si>
  <si>
    <t>Average Number of Passengers:</t>
  </si>
  <si>
    <t>Alternate Transit Mode (Rail, Ferry, Buses)</t>
  </si>
  <si>
    <t>Other Alternate Transit Mode (Vehicles)</t>
  </si>
  <si>
    <t>Current contractor bids</t>
  </si>
  <si>
    <t>Section II - Expected Damages</t>
  </si>
  <si>
    <t>Historic Damages Questionnaire</t>
  </si>
  <si>
    <t>Expected Damages Questionnaire</t>
  </si>
  <si>
    <t>How many documented expected damage events do you have?</t>
  </si>
  <si>
    <t xml:space="preserve">For how many of these expected damage events do you know the Recurrence Intervals (RIs)? </t>
  </si>
  <si>
    <t>Source/Documentation of Historic Damages:</t>
  </si>
  <si>
    <t>Source/Documentation of Expected Damages:</t>
  </si>
  <si>
    <r>
      <t xml:space="preserve">Coastal Flood RI Estimator - </t>
    </r>
    <r>
      <rPr>
        <b/>
        <sz val="14"/>
        <color rgb="FFFF0000"/>
        <rFont val="Arial"/>
        <family val="2"/>
      </rPr>
      <t>NOT USED</t>
    </r>
  </si>
  <si>
    <t>Hurricane/Coastal Storm</t>
  </si>
  <si>
    <t>Chicago-Naperville-Michigan City (IL-IN-WI)</t>
  </si>
  <si>
    <t>Yes (checked)</t>
  </si>
  <si>
    <t>Conservatively assume 7.5% of project cost for additional maintenance costs.</t>
  </si>
  <si>
    <t>San Jose-San Francisco-Oakland (CA)</t>
  </si>
  <si>
    <t>Hurricane/
Coastal Storm</t>
  </si>
  <si>
    <t>Hurricane/Coastal Storm, Wind, Earthquake</t>
  </si>
  <si>
    <t>Analyst:</t>
  </si>
  <si>
    <t>Analyst Phone:</t>
  </si>
  <si>
    <t>Midwest Corridor Storage Yard and Service &amp; Inspection Facility (Scenario LCR1)</t>
  </si>
  <si>
    <t>Midwest Corridor Storage Yard and Service &amp; Inspection Facility</t>
  </si>
  <si>
    <t>San Francisco, CA</t>
  </si>
  <si>
    <t>Not Tested</t>
  </si>
  <si>
    <t>NOTES:</t>
  </si>
  <si>
    <t>Coastal Flood Recurrence Interval Calculator now integrated into the HMCE Tool.</t>
  </si>
  <si>
    <t>BETA TEST DETAILS</t>
  </si>
  <si>
    <t>Beta Tester</t>
  </si>
  <si>
    <r>
      <rPr>
        <b/>
        <sz val="10"/>
        <color theme="1"/>
        <rFont val="Arial"/>
        <family val="2"/>
      </rPr>
      <t>Date:</t>
    </r>
    <r>
      <rPr>
        <sz val="10"/>
        <color theme="1"/>
        <rFont val="Arial"/>
        <family val="2"/>
      </rPr>
      <t xml:space="preserve"> 07/06/2016</t>
    </r>
  </si>
  <si>
    <t>N/A</t>
  </si>
  <si>
    <t>GENERAL PROJECT DESCRIPTIONS FOR BETA TESTING</t>
  </si>
  <si>
    <t>USDOT_FTA_HMCE_Tool_2_0_for_beta_test.xlsm (7/1/2016)</t>
  </si>
  <si>
    <t>BETA TEST PLAN SUMMARY FORM</t>
  </si>
  <si>
    <t>BETA TEST PLAN INSTRUCTIONS</t>
  </si>
  <si>
    <t>NYRR</t>
  </si>
  <si>
    <t>NYRR Data Records and Newsletters</t>
  </si>
  <si>
    <t>CTA Engineering Report Projections</t>
  </si>
  <si>
    <t>SFDOT Data Records</t>
  </si>
  <si>
    <t>Case Study Scenario ID #</t>
  </si>
  <si>
    <t>1. Go to the third tab of the FTA Beta Test Plan labeled "Case Study Descriptions" and review the available case study scenarios. You will run one, two or three scenarios – some will use coastal flood RI calculator and others will not. The scenario tabs that follow the Case Study Descriptions contain the input details.</t>
  </si>
  <si>
    <t>2. Run case study scenario(s) using the HMCE Tool file (SDOT_FTA_HMCE_Tool_2_0_for_beta_test.xlsm) and Save the HMCE Tool files using the following naming convention: Scenario ID-Last Name. (Example, if you're John Doe and have analyzed scenario LCR1, rename the HMCE Tool file "LCR1-Doe".)</t>
  </si>
  <si>
    <t>3. Go to the second tab of the FTA Beta Test Plan labeled "Beta Test Plan Summary" and record the results of the case study scenarios you run.</t>
  </si>
  <si>
    <t>4. Once the initial scenario(s) are done, take some time to play with the HMCE Tool – change inputs, etc. – and note any issues on the second tab of the FTA Beta Test Plan labeled "Beta Test Plan Summary" under the "N/A - Miscellaneous Results" scenario. If you prefer to send your issues/comments in an email or Word document, that’s fine as well.</t>
  </si>
  <si>
    <t xml:space="preserve">5. Once you work is complete, please save the FTA Beta Test Plan with your last name (Example: BETA-Beta-Test_Plan-Doe) and send your Beta Test Plan and any HMCE Senarios by email to: adam.schildge@dot.gov and lmcginley@dewberry.com.
</t>
  </si>
  <si>
    <t>N/A - Miscellaneous results</t>
  </si>
  <si>
    <t>H&amp;H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</si>
</sst>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_);\(0\)"/>
    <numFmt numFmtId="166" formatCode="_(&quot;$&quot;* #,##0.000_);_(&quot;$&quot;* \(#,##0.000\);_(&quot;$&quot;* &quot;-&quot;???_);_(@_)"/>
    <numFmt numFmtId="167" formatCode="#,##0.0"/>
    <numFmt numFmtId="168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b/>
      <sz val="14"/>
      <color rgb="FFFF0000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8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center"/>
    </xf>
    <xf numFmtId="0" fontId="5" fillId="0" borderId="0" xfId="1"/>
    <xf numFmtId="0" fontId="5" fillId="0" borderId="0" xfId="1" applyNumberFormat="1" applyFont="1" applyFill="1" applyAlignment="1"/>
    <xf numFmtId="0" fontId="4" fillId="0" borderId="0" xfId="1" applyNumberFormat="1" applyFont="1" applyFill="1" applyAlignment="1">
      <alignment wrapText="1"/>
    </xf>
    <xf numFmtId="0" fontId="9" fillId="0" borderId="0" xfId="1" applyNumberFormat="1" applyFont="1" applyFill="1" applyAlignment="1"/>
    <xf numFmtId="0" fontId="5" fillId="0" borderId="0" xfId="1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9" fontId="14" fillId="0" borderId="0" xfId="0" applyNumberFormat="1" applyFont="1"/>
    <xf numFmtId="0" fontId="16" fillId="0" borderId="0" xfId="0" applyFont="1" applyAlignment="1">
      <alignment wrapText="1"/>
    </xf>
    <xf numFmtId="0" fontId="2" fillId="0" borderId="0" xfId="0" applyFont="1" applyAlignment="1"/>
    <xf numFmtId="0" fontId="16" fillId="0" borderId="0" xfId="0" applyFont="1" applyAlignment="1">
      <alignment horizontal="center" wrapText="1"/>
    </xf>
    <xf numFmtId="44" fontId="11" fillId="4" borderId="0" xfId="199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164" fontId="17" fillId="0" borderId="1" xfId="0" applyNumberFormat="1" applyFont="1" applyFill="1" applyBorder="1" applyAlignment="1">
      <alignment horizontal="right" vertical="top"/>
    </xf>
    <xf numFmtId="0" fontId="17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 wrapText="1"/>
    </xf>
    <xf numFmtId="0" fontId="15" fillId="5" borderId="0" xfId="0" applyFont="1" applyFill="1"/>
    <xf numFmtId="0" fontId="14" fillId="5" borderId="0" xfId="0" applyFont="1" applyFill="1"/>
    <xf numFmtId="0" fontId="14" fillId="2" borderId="0" xfId="0" applyFont="1" applyFill="1"/>
    <xf numFmtId="0" fontId="21" fillId="6" borderId="0" xfId="0" applyFont="1" applyFill="1"/>
    <xf numFmtId="0" fontId="21" fillId="0" borderId="0" xfId="0" applyFont="1" applyFill="1"/>
    <xf numFmtId="0" fontId="14" fillId="2" borderId="0" xfId="0" applyFont="1" applyFill="1" applyAlignment="1">
      <alignment vertical="center"/>
    </xf>
    <xf numFmtId="0" fontId="0" fillId="5" borderId="0" xfId="0" applyFill="1"/>
    <xf numFmtId="0" fontId="0" fillId="6" borderId="0" xfId="0" applyFill="1"/>
    <xf numFmtId="0" fontId="1" fillId="8" borderId="0" xfId="0" applyFont="1" applyFill="1"/>
    <xf numFmtId="0" fontId="14" fillId="8" borderId="0" xfId="0" applyFont="1" applyFill="1"/>
    <xf numFmtId="165" fontId="11" fillId="0" borderId="2" xfId="199" applyNumberFormat="1" applyFont="1" applyFill="1" applyBorder="1" applyAlignment="1" applyProtection="1">
      <protection locked="0"/>
    </xf>
    <xf numFmtId="165" fontId="11" fillId="0" borderId="4" xfId="199" applyNumberFormat="1" applyFont="1" applyFill="1" applyBorder="1" applyAlignment="1" applyProtection="1">
      <protection locked="0"/>
    </xf>
    <xf numFmtId="165" fontId="11" fillId="0" borderId="3" xfId="199" applyNumberFormat="1" applyFont="1" applyFill="1" applyBorder="1" applyAlignment="1" applyProtection="1">
      <protection locked="0"/>
    </xf>
    <xf numFmtId="1" fontId="11" fillId="0" borderId="1" xfId="199" applyNumberFormat="1" applyFont="1" applyFill="1" applyBorder="1" applyAlignment="1" applyProtection="1">
      <alignment horizontal="center"/>
      <protection locked="0"/>
    </xf>
    <xf numFmtId="165" fontId="11" fillId="0" borderId="1" xfId="199" applyNumberFormat="1" applyFont="1" applyFill="1" applyBorder="1" applyAlignment="1" applyProtection="1">
      <alignment horizontal="center"/>
      <protection locked="0"/>
    </xf>
    <xf numFmtId="165" fontId="11" fillId="0" borderId="1" xfId="199" applyNumberFormat="1" applyFont="1" applyFill="1" applyBorder="1" applyAlignment="1" applyProtection="1">
      <alignment horizontal="center" wrapText="1"/>
      <protection locked="0"/>
    </xf>
    <xf numFmtId="42" fontId="11" fillId="0" borderId="1" xfId="199" applyNumberFormat="1" applyFont="1" applyFill="1" applyBorder="1" applyAlignment="1" applyProtection="1">
      <alignment horizontal="right"/>
      <protection locked="0"/>
    </xf>
    <xf numFmtId="1" fontId="11" fillId="0" borderId="1" xfId="199" applyNumberFormat="1" applyFont="1" applyFill="1" applyBorder="1" applyAlignment="1" applyProtection="1">
      <alignment horizontal="center" vertical="center"/>
      <protection locked="0"/>
    </xf>
    <xf numFmtId="42" fontId="11" fillId="0" borderId="5" xfId="199" applyNumberFormat="1" applyFont="1" applyFill="1" applyBorder="1" applyAlignment="1" applyProtection="1">
      <alignment horizontal="right"/>
      <protection locked="0"/>
    </xf>
    <xf numFmtId="10" fontId="11" fillId="0" borderId="1" xfId="199" applyNumberFormat="1" applyFont="1" applyFill="1" applyBorder="1" applyAlignment="1" applyProtection="1">
      <alignment horizontal="center" vertical="center"/>
      <protection locked="0"/>
    </xf>
    <xf numFmtId="44" fontId="11" fillId="4" borderId="1" xfId="199" applyNumberFormat="1" applyFont="1" applyFill="1" applyBorder="1" applyAlignment="1" applyProtection="1">
      <alignment horizontal="right" vertical="center"/>
      <protection locked="0"/>
    </xf>
    <xf numFmtId="166" fontId="11" fillId="0" borderId="1" xfId="199" applyNumberFormat="1" applyFont="1" applyFill="1" applyBorder="1" applyAlignment="1" applyProtection="1">
      <alignment horizontal="right"/>
      <protection locked="0"/>
    </xf>
    <xf numFmtId="43" fontId="11" fillId="0" borderId="1" xfId="199" applyNumberFormat="1" applyFont="1" applyFill="1" applyBorder="1" applyAlignment="1" applyProtection="1">
      <alignment horizontal="center" vertical="center"/>
      <protection locked="0"/>
    </xf>
    <xf numFmtId="1" fontId="11" fillId="4" borderId="1" xfId="199" applyNumberFormat="1" applyFont="1" applyFill="1" applyBorder="1" applyAlignment="1" applyProtection="1">
      <alignment horizontal="center"/>
      <protection locked="0"/>
    </xf>
    <xf numFmtId="1" fontId="11" fillId="0" borderId="5" xfId="199" applyNumberFormat="1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/>
    <xf numFmtId="0" fontId="1" fillId="5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2" fontId="11" fillId="0" borderId="1" xfId="199" applyNumberFormat="1" applyFont="1" applyFill="1" applyBorder="1" applyAlignment="1" applyProtection="1">
      <alignment horizontal="center"/>
      <protection locked="0"/>
    </xf>
    <xf numFmtId="3" fontId="11" fillId="0" borderId="1" xfId="199" applyNumberFormat="1" applyFont="1" applyFill="1" applyBorder="1" applyAlignment="1" applyProtection="1">
      <alignment horizontal="center"/>
      <protection locked="0"/>
    </xf>
    <xf numFmtId="4" fontId="11" fillId="0" borderId="1" xfId="199" applyNumberFormat="1" applyFont="1" applyFill="1" applyBorder="1" applyAlignment="1" applyProtection="1">
      <alignment horizontal="center"/>
      <protection locked="0"/>
    </xf>
    <xf numFmtId="44" fontId="11" fillId="4" borderId="1" xfId="199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>
      <alignment horizontal="left" wrapText="1"/>
    </xf>
    <xf numFmtId="167" fontId="11" fillId="0" borderId="1" xfId="199" applyNumberFormat="1" applyFont="1" applyFill="1" applyBorder="1" applyAlignment="1" applyProtection="1">
      <alignment horizontal="center"/>
      <protection locked="0"/>
    </xf>
    <xf numFmtId="168" fontId="11" fillId="4" borderId="0" xfId="199" applyNumberFormat="1" applyFont="1" applyFill="1" applyBorder="1" applyAlignment="1" applyProtection="1">
      <alignment horizontal="center"/>
      <protection locked="0"/>
    </xf>
    <xf numFmtId="1" fontId="11" fillId="2" borderId="0" xfId="199" applyNumberFormat="1" applyFont="1" applyFill="1" applyBorder="1" applyAlignment="1" applyProtection="1">
      <alignment horizontal="left"/>
      <protection locked="0"/>
    </xf>
    <xf numFmtId="165" fontId="11" fillId="4" borderId="2" xfId="199" applyNumberFormat="1" applyFont="1" applyFill="1" applyBorder="1" applyAlignment="1" applyProtection="1">
      <protection locked="0"/>
    </xf>
    <xf numFmtId="165" fontId="11" fillId="4" borderId="4" xfId="199" applyNumberFormat="1" applyFont="1" applyFill="1" applyBorder="1" applyAlignment="1" applyProtection="1">
      <protection locked="0"/>
    </xf>
    <xf numFmtId="165" fontId="11" fillId="0" borderId="5" xfId="199" applyNumberFormat="1" applyFont="1" applyFill="1" applyBorder="1" applyAlignment="1" applyProtection="1">
      <alignment horizontal="center"/>
      <protection locked="0"/>
    </xf>
    <xf numFmtId="165" fontId="11" fillId="0" borderId="6" xfId="199" applyNumberFormat="1" applyFont="1" applyFill="1" applyBorder="1" applyAlignment="1" applyProtection="1">
      <alignment horizontal="center" vertical="center"/>
      <protection locked="0"/>
    </xf>
    <xf numFmtId="14" fontId="11" fillId="4" borderId="2" xfId="199" applyNumberFormat="1" applyFont="1" applyFill="1" applyBorder="1" applyAlignment="1" applyProtection="1">
      <alignment horizontal="left"/>
      <protection locked="0"/>
    </xf>
    <xf numFmtId="0" fontId="7" fillId="5" borderId="0" xfId="0" applyFont="1" applyFill="1"/>
    <xf numFmtId="0" fontId="10" fillId="5" borderId="0" xfId="0" applyFont="1" applyFill="1"/>
    <xf numFmtId="0" fontId="14" fillId="2" borderId="0" xfId="0" applyFont="1" applyFill="1" applyAlignment="1">
      <alignment horizontal="left"/>
    </xf>
    <xf numFmtId="0" fontId="20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2" fontId="11" fillId="0" borderId="1" xfId="199" applyNumberFormat="1" applyFont="1" applyFill="1" applyBorder="1" applyAlignment="1" applyProtection="1">
      <alignment horizontal="center" vertical="center"/>
      <protection locked="0"/>
    </xf>
    <xf numFmtId="2" fontId="22" fillId="0" borderId="1" xfId="199" applyNumberFormat="1" applyFont="1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center" vertical="center"/>
    </xf>
    <xf numFmtId="3" fontId="11" fillId="0" borderId="1" xfId="199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 wrapText="1"/>
    </xf>
    <xf numFmtId="2" fontId="24" fillId="4" borderId="1" xfId="199" applyNumberFormat="1" applyFont="1" applyFill="1" applyBorder="1" applyAlignment="1" applyProtection="1">
      <alignment horizontal="center"/>
      <protection locked="0"/>
    </xf>
    <xf numFmtId="165" fontId="11" fillId="0" borderId="6" xfId="19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4" fontId="11" fillId="3" borderId="1" xfId="199" applyNumberFormat="1" applyFont="1" applyFill="1" applyBorder="1" applyAlignment="1" applyProtection="1">
      <alignment horizontal="center"/>
      <protection locked="0"/>
    </xf>
    <xf numFmtId="42" fontId="11" fillId="0" borderId="1" xfId="121" applyNumberFormat="1" applyFont="1" applyFill="1" applyBorder="1" applyAlignment="1" applyProtection="1">
      <alignment horizontal="right" vertical="center"/>
      <protection locked="0"/>
    </xf>
    <xf numFmtId="0" fontId="26" fillId="0" borderId="0" xfId="1" applyNumberFormat="1" applyFont="1" applyFill="1" applyAlignment="1"/>
    <xf numFmtId="0" fontId="5" fillId="0" borderId="0" xfId="1" applyNumberFormat="1" applyFont="1" applyFill="1" applyAlignment="1"/>
    <xf numFmtId="0" fontId="9" fillId="0" borderId="0" xfId="1" applyNumberFormat="1" applyFont="1" applyFill="1" applyAlignment="1"/>
    <xf numFmtId="0" fontId="5" fillId="0" borderId="0" xfId="1" applyNumberFormat="1" applyFont="1" applyFill="1" applyAlignment="1">
      <alignment horizontal="center"/>
    </xf>
    <xf numFmtId="164" fontId="5" fillId="0" borderId="1" xfId="3" applyNumberFormat="1" applyFont="1" applyFill="1" applyBorder="1" applyAlignment="1" applyProtection="1">
      <alignment horizontal="center" vertical="center"/>
      <protection locked="0"/>
    </xf>
    <xf numFmtId="164" fontId="5" fillId="0" borderId="1" xfId="3" applyNumberFormat="1" applyFont="1" applyFill="1" applyBorder="1" applyAlignment="1">
      <alignment horizontal="center" vertical="center"/>
    </xf>
    <xf numFmtId="42" fontId="12" fillId="0" borderId="1" xfId="121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>
      <alignment horizontal="center" vertical="center"/>
    </xf>
    <xf numFmtId="42" fontId="12" fillId="0" borderId="1" xfId="121" applyNumberFormat="1" applyFont="1" applyFill="1" applyBorder="1" applyAlignment="1" applyProtection="1">
      <alignment horizontal="left" vertical="top" wrapText="1"/>
      <protection locked="0"/>
    </xf>
    <xf numFmtId="42" fontId="19" fillId="9" borderId="1" xfId="121" applyNumberFormat="1" applyFont="1" applyFill="1" applyBorder="1" applyAlignment="1" applyProtection="1">
      <alignment horizontal="center" vertical="center" wrapText="1"/>
      <protection locked="0"/>
    </xf>
    <xf numFmtId="164" fontId="18" fillId="0" borderId="1" xfId="3" applyNumberFormat="1" applyFont="1" applyFill="1" applyBorder="1" applyAlignment="1">
      <alignment horizontal="center" vertical="center"/>
    </xf>
    <xf numFmtId="164" fontId="18" fillId="0" borderId="1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165" fontId="11" fillId="0" borderId="2" xfId="199" applyNumberFormat="1" applyFont="1" applyFill="1" applyBorder="1" applyAlignment="1" applyProtection="1">
      <alignment horizontal="left" wrapText="1"/>
      <protection locked="0"/>
    </xf>
    <xf numFmtId="165" fontId="11" fillId="0" borderId="3" xfId="199" applyNumberFormat="1" applyFont="1" applyFill="1" applyBorder="1" applyAlignment="1" applyProtection="1">
      <alignment horizontal="left" wrapText="1"/>
      <protection locked="0"/>
    </xf>
    <xf numFmtId="165" fontId="11" fillId="0" borderId="4" xfId="199" applyNumberFormat="1" applyFont="1" applyFill="1" applyBorder="1" applyAlignment="1" applyProtection="1">
      <alignment horizontal="left" wrapText="1"/>
      <protection locked="0"/>
    </xf>
    <xf numFmtId="0" fontId="14" fillId="2" borderId="0" xfId="0" applyFont="1" applyFill="1" applyAlignment="1">
      <alignment horizontal="center" vertical="center" wrapText="1"/>
    </xf>
    <xf numFmtId="1" fontId="11" fillId="0" borderId="2" xfId="199" applyNumberFormat="1" applyFont="1" applyFill="1" applyBorder="1" applyAlignment="1" applyProtection="1">
      <alignment horizontal="center" vertical="center" wrapText="1"/>
      <protection locked="0"/>
    </xf>
    <xf numFmtId="1" fontId="11" fillId="0" borderId="4" xfId="199" applyNumberFormat="1" applyFont="1" applyFill="1" applyBorder="1" applyAlignment="1" applyProtection="1">
      <alignment horizontal="center" vertical="center" wrapText="1"/>
      <protection locked="0"/>
    </xf>
    <xf numFmtId="1" fontId="11" fillId="3" borderId="2" xfId="199" applyNumberFormat="1" applyFont="1" applyFill="1" applyBorder="1" applyAlignment="1" applyProtection="1">
      <alignment horizontal="center"/>
      <protection locked="0"/>
    </xf>
    <xf numFmtId="1" fontId="11" fillId="3" borderId="4" xfId="199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165" fontId="11" fillId="4" borderId="2" xfId="199" applyNumberFormat="1" applyFont="1" applyFill="1" applyBorder="1" applyAlignment="1" applyProtection="1">
      <alignment horizontal="left" vertical="center" wrapText="1"/>
      <protection locked="0"/>
    </xf>
    <xf numFmtId="165" fontId="11" fillId="4" borderId="4" xfId="199" applyNumberFormat="1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right" wrapText="1"/>
    </xf>
    <xf numFmtId="0" fontId="1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 wrapText="1"/>
    </xf>
    <xf numFmtId="165" fontId="11" fillId="0" borderId="2" xfId="199" applyNumberFormat="1" applyFont="1" applyFill="1" applyBorder="1" applyAlignment="1" applyProtection="1">
      <alignment horizontal="left" vertical="top" wrapText="1"/>
      <protection locked="0"/>
    </xf>
    <xf numFmtId="165" fontId="11" fillId="0" borderId="3" xfId="199" applyNumberFormat="1" applyFont="1" applyFill="1" applyBorder="1" applyAlignment="1" applyProtection="1">
      <alignment horizontal="left" vertical="top" wrapText="1"/>
      <protection locked="0"/>
    </xf>
    <xf numFmtId="165" fontId="11" fillId="0" borderId="4" xfId="199" applyNumberFormat="1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Alignment="1">
      <alignment horizontal="left" wrapText="1"/>
    </xf>
    <xf numFmtId="0" fontId="14" fillId="2" borderId="7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165" fontId="11" fillId="0" borderId="2" xfId="199" applyNumberFormat="1" applyFont="1" applyFill="1" applyBorder="1" applyAlignment="1" applyProtection="1">
      <alignment horizontal="center"/>
      <protection locked="0"/>
    </xf>
    <xf numFmtId="165" fontId="11" fillId="0" borderId="4" xfId="199" applyNumberFormat="1" applyFont="1" applyFill="1" applyBorder="1" applyAlignment="1" applyProtection="1">
      <alignment horizontal="center"/>
      <protection locked="0"/>
    </xf>
  </cellXfs>
  <cellStyles count="200">
    <cellStyle name="Normal" xfId="0" builtinId="0"/>
    <cellStyle name="Normal 10" xfId="8"/>
    <cellStyle name="Normal 11" xfId="5"/>
    <cellStyle name="Normal 12" xfId="14"/>
    <cellStyle name="Normal 2" xfId="1"/>
    <cellStyle name="Normal 2 10" xfId="18"/>
    <cellStyle name="Normal 2 11" xfId="19"/>
    <cellStyle name="Normal 2 12" xfId="20"/>
    <cellStyle name="Normal 2 13" xfId="21"/>
    <cellStyle name="Normal 2 14" xfId="22"/>
    <cellStyle name="Normal 2 15" xfId="23"/>
    <cellStyle name="Normal 2 16" xfId="24"/>
    <cellStyle name="Normal 2 2" xfId="2"/>
    <cellStyle name="Normal 2 2 11" xfId="3"/>
    <cellStyle name="Normal 2 2 2" xfId="25"/>
    <cellStyle name="Normal 2 2 2 10" xfId="6"/>
    <cellStyle name="Normal 2 2 2 10 10" xfId="26"/>
    <cellStyle name="Normal 2 2 2 10 11" xfId="27"/>
    <cellStyle name="Normal 2 2 2 10 2" xfId="28"/>
    <cellStyle name="Normal 2 2 2 10 2 10" xfId="29"/>
    <cellStyle name="Normal 2 2 2 10 2 2" xfId="30"/>
    <cellStyle name="Normal 2 2 2 10 2 3" xfId="31"/>
    <cellStyle name="Normal 2 2 2 10 2 4" xfId="32"/>
    <cellStyle name="Normal 2 2 2 10 2 5" xfId="33"/>
    <cellStyle name="Normal 2 2 2 10 2 6" xfId="34"/>
    <cellStyle name="Normal 2 2 2 10 2 7" xfId="35"/>
    <cellStyle name="Normal 2 2 2 10 2 8" xfId="36"/>
    <cellStyle name="Normal 2 2 2 10 2 9" xfId="37"/>
    <cellStyle name="Normal 2 2 2 10 3" xfId="38"/>
    <cellStyle name="Normal 2 2 2 10 4" xfId="39"/>
    <cellStyle name="Normal 2 2 2 10 5" xfId="40"/>
    <cellStyle name="Normal 2 2 2 10 6" xfId="41"/>
    <cellStyle name="Normal 2 2 2 10 7" xfId="42"/>
    <cellStyle name="Normal 2 2 2 10 8" xfId="43"/>
    <cellStyle name="Normal 2 2 2 10 9" xfId="44"/>
    <cellStyle name="Normal 2 2 2 11" xfId="16"/>
    <cellStyle name="Normal 2 2 2 12" xfId="17"/>
    <cellStyle name="Normal 2 2 2 13" xfId="45"/>
    <cellStyle name="Normal 2 2 2 14" xfId="46"/>
    <cellStyle name="Normal 2 2 2 15" xfId="13"/>
    <cellStyle name="Normal 2 2 2 16" xfId="47"/>
    <cellStyle name="Normal 2 2 2 2" xfId="48"/>
    <cellStyle name="Normal 2 2 2 2 10" xfId="49"/>
    <cellStyle name="Normal 2 2 2 2 2" xfId="50"/>
    <cellStyle name="Normal 2 2 2 2 3" xfId="51"/>
    <cellStyle name="Normal 2 2 2 2 4" xfId="52"/>
    <cellStyle name="Normal 2 2 2 2 5" xfId="53"/>
    <cellStyle name="Normal 2 2 2 2 6" xfId="54"/>
    <cellStyle name="Normal 2 2 2 2 7" xfId="55"/>
    <cellStyle name="Normal 2 2 2 2 8" xfId="56"/>
    <cellStyle name="Normal 2 2 2 2 9" xfId="57"/>
    <cellStyle name="Normal 2 2 2 3" xfId="58"/>
    <cellStyle name="Normal 2 2 2 4" xfId="59"/>
    <cellStyle name="Normal 2 2 2 5" xfId="60"/>
    <cellStyle name="Normal 2 2 2 6" xfId="61"/>
    <cellStyle name="Normal 2 2 2 7" xfId="62"/>
    <cellStyle name="Normal 2 2 2 8" xfId="63"/>
    <cellStyle name="Normal 2 2 2 9" xfId="64"/>
    <cellStyle name="Normal 2 2 3" xfId="65"/>
    <cellStyle name="Normal 2 2 3 10" xfId="66"/>
    <cellStyle name="Normal 2 2 3 2" xfId="67"/>
    <cellStyle name="Normal 2 2 3 3" xfId="68"/>
    <cellStyle name="Normal 2 2 3 4" xfId="69"/>
    <cellStyle name="Normal 2 2 3 5" xfId="70"/>
    <cellStyle name="Normal 2 2 3 6" xfId="71"/>
    <cellStyle name="Normal 2 2 3 7" xfId="72"/>
    <cellStyle name="Normal 2 2 3 8" xfId="73"/>
    <cellStyle name="Normal 2 2 3 9" xfId="74"/>
    <cellStyle name="Normal 2 2 4" xfId="75"/>
    <cellStyle name="Normal 2 2 4 10" xfId="76"/>
    <cellStyle name="Normal 2 2 4 2" xfId="77"/>
    <cellStyle name="Normal 2 2 4 3" xfId="78"/>
    <cellStyle name="Normal 2 2 4 4" xfId="79"/>
    <cellStyle name="Normal 2 2 4 5" xfId="80"/>
    <cellStyle name="Normal 2 2 4 6" xfId="81"/>
    <cellStyle name="Normal 2 2 4 7" xfId="82"/>
    <cellStyle name="Normal 2 2 4 8" xfId="83"/>
    <cellStyle name="Normal 2 2 4 9" xfId="84"/>
    <cellStyle name="Normal 2 2 5" xfId="85"/>
    <cellStyle name="Normal 2 2 5 10" xfId="86"/>
    <cellStyle name="Normal 2 2 5 2" xfId="87"/>
    <cellStyle name="Normal 2 2 5 3" xfId="88"/>
    <cellStyle name="Normal 2 2 5 4" xfId="89"/>
    <cellStyle name="Normal 2 2 5 5" xfId="90"/>
    <cellStyle name="Normal 2 2 5 6" xfId="91"/>
    <cellStyle name="Normal 2 2 5 7" xfId="92"/>
    <cellStyle name="Normal 2 2 5 8" xfId="93"/>
    <cellStyle name="Normal 2 2 5 9" xfId="94"/>
    <cellStyle name="Normal 2 2 6" xfId="95"/>
    <cellStyle name="Normal 2 2 6 10" xfId="96"/>
    <cellStyle name="Normal 2 2 6 2" xfId="97"/>
    <cellStyle name="Normal 2 2 6 3" xfId="98"/>
    <cellStyle name="Normal 2 2 6 4" xfId="99"/>
    <cellStyle name="Normal 2 2 6 5" xfId="100"/>
    <cellStyle name="Normal 2 2 6 6" xfId="101"/>
    <cellStyle name="Normal 2 2 6 7" xfId="102"/>
    <cellStyle name="Normal 2 2 6 8" xfId="103"/>
    <cellStyle name="Normal 2 2 6 9" xfId="104"/>
    <cellStyle name="Normal 2 3" xfId="105"/>
    <cellStyle name="Normal 2 3 10" xfId="106"/>
    <cellStyle name="Normal 2 3 2" xfId="107"/>
    <cellStyle name="Normal 2 3 3" xfId="108"/>
    <cellStyle name="Normal 2 3 4" xfId="109"/>
    <cellStyle name="Normal 2 3 5" xfId="110"/>
    <cellStyle name="Normal 2 3 6" xfId="111"/>
    <cellStyle name="Normal 2 3 7" xfId="112"/>
    <cellStyle name="Normal 2 3 8" xfId="113"/>
    <cellStyle name="Normal 2 3 9" xfId="114"/>
    <cellStyle name="Normal 2 4" xfId="115"/>
    <cellStyle name="Normal 2 5" xfId="116"/>
    <cellStyle name="Normal 2 6" xfId="117"/>
    <cellStyle name="Normal 2 7" xfId="118"/>
    <cellStyle name="Normal 2 8" xfId="119"/>
    <cellStyle name="Normal 2 9" xfId="120"/>
    <cellStyle name="Normal 3" xfId="121"/>
    <cellStyle name="Normal 3 10" xfId="122"/>
    <cellStyle name="Normal 3 11" xfId="123"/>
    <cellStyle name="Normal 3 12" xfId="124"/>
    <cellStyle name="Normal 3 13" xfId="125"/>
    <cellStyle name="Normal 3 14" xfId="126"/>
    <cellStyle name="Normal 3 15" xfId="127"/>
    <cellStyle name="Normal 3 16" xfId="199"/>
    <cellStyle name="Normal 3 2" xfId="128"/>
    <cellStyle name="Normal 3 2 10" xfId="129"/>
    <cellStyle name="Normal 3 2 2" xfId="130"/>
    <cellStyle name="Normal 3 2 3" xfId="131"/>
    <cellStyle name="Normal 3 2 4" xfId="132"/>
    <cellStyle name="Normal 3 2 5" xfId="133"/>
    <cellStyle name="Normal 3 2 6" xfId="134"/>
    <cellStyle name="Normal 3 2 7" xfId="135"/>
    <cellStyle name="Normal 3 2 8" xfId="136"/>
    <cellStyle name="Normal 3 2 9" xfId="137"/>
    <cellStyle name="Normal 3 3" xfId="138"/>
    <cellStyle name="Normal 3 3 10" xfId="139"/>
    <cellStyle name="Normal 3 3 2" xfId="140"/>
    <cellStyle name="Normal 3 3 3" xfId="141"/>
    <cellStyle name="Normal 3 3 4" xfId="142"/>
    <cellStyle name="Normal 3 3 5" xfId="143"/>
    <cellStyle name="Normal 3 3 6" xfId="144"/>
    <cellStyle name="Normal 3 3 7" xfId="145"/>
    <cellStyle name="Normal 3 3 8" xfId="146"/>
    <cellStyle name="Normal 3 3 9" xfId="147"/>
    <cellStyle name="Normal 3 4" xfId="148"/>
    <cellStyle name="Normal 3 4 10" xfId="149"/>
    <cellStyle name="Normal 3 4 2" xfId="150"/>
    <cellStyle name="Normal 3 4 3" xfId="151"/>
    <cellStyle name="Normal 3 4 4" xfId="152"/>
    <cellStyle name="Normal 3 4 5" xfId="153"/>
    <cellStyle name="Normal 3 4 6" xfId="154"/>
    <cellStyle name="Normal 3 4 7" xfId="155"/>
    <cellStyle name="Normal 3 4 8" xfId="156"/>
    <cellStyle name="Normal 3 4 9" xfId="157"/>
    <cellStyle name="Normal 3 5" xfId="158"/>
    <cellStyle name="Normal 3 5 10" xfId="159"/>
    <cellStyle name="Normal 3 5 2" xfId="160"/>
    <cellStyle name="Normal 3 5 3" xfId="161"/>
    <cellStyle name="Normal 3 5 4" xfId="162"/>
    <cellStyle name="Normal 3 5 5" xfId="163"/>
    <cellStyle name="Normal 3 5 6" xfId="164"/>
    <cellStyle name="Normal 3 5 7" xfId="165"/>
    <cellStyle name="Normal 3 5 8" xfId="166"/>
    <cellStyle name="Normal 3 5 9" xfId="167"/>
    <cellStyle name="Normal 3 6" xfId="168"/>
    <cellStyle name="Normal 3 6 10" xfId="169"/>
    <cellStyle name="Normal 3 6 2" xfId="170"/>
    <cellStyle name="Normal 3 6 3" xfId="171"/>
    <cellStyle name="Normal 3 6 4" xfId="172"/>
    <cellStyle name="Normal 3 6 5" xfId="173"/>
    <cellStyle name="Normal 3 6 6" xfId="174"/>
    <cellStyle name="Normal 3 6 7" xfId="175"/>
    <cellStyle name="Normal 3 6 8" xfId="176"/>
    <cellStyle name="Normal 3 6 9" xfId="177"/>
    <cellStyle name="Normal 3 7" xfId="178"/>
    <cellStyle name="Normal 3 8" xfId="179"/>
    <cellStyle name="Normal 3 9" xfId="180"/>
    <cellStyle name="Normal 4" xfId="4"/>
    <cellStyle name="Normal 5" xfId="15"/>
    <cellStyle name="Normal 6" xfId="181"/>
    <cellStyle name="Normal 6 10" xfId="182"/>
    <cellStyle name="Normal 6 2" xfId="183"/>
    <cellStyle name="Normal 6 3" xfId="184"/>
    <cellStyle name="Normal 6 4" xfId="185"/>
    <cellStyle name="Normal 6 5" xfId="186"/>
    <cellStyle name="Normal 6 6" xfId="187"/>
    <cellStyle name="Normal 6 7" xfId="10"/>
    <cellStyle name="Normal 6 8" xfId="188"/>
    <cellStyle name="Normal 6 9" xfId="189"/>
    <cellStyle name="Normal 7" xfId="190"/>
    <cellStyle name="Normal 7 10" xfId="12"/>
    <cellStyle name="Normal 7 2" xfId="191"/>
    <cellStyle name="Normal 7 3" xfId="192"/>
    <cellStyle name="Normal 7 4" xfId="193"/>
    <cellStyle name="Normal 7 5" xfId="194"/>
    <cellStyle name="Normal 7 6" xfId="195"/>
    <cellStyle name="Normal 7 7" xfId="196"/>
    <cellStyle name="Normal 7 8" xfId="197"/>
    <cellStyle name="Normal 7 9" xfId="198"/>
    <cellStyle name="Normal 8" xfId="9"/>
    <cellStyle name="Normal 9" xfId="11"/>
    <cellStyle name="Percent 2" xfId="7"/>
  </cellStyles>
  <dxfs count="12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lftrap\mcs\Users\jsquerciati\Documents\FTA\HMCE%20Tool\Alhpa%20Testing\FTA-HMCE%20Tool-1%200-Alpha-12-13-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lftrap\mcs\Users\jsquerciati\AppData\Local\Temp\Temp1_FTA-HMCE_Tool-1.0-Alpha12-22-13-_RS4-LL.zip\FTA-Alpha_Test_Plan-12-23-13%20IPR1-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-Tool Info"/>
      <sheetName val="TAB 2-Project Info &amp; Cost"/>
      <sheetName val="TAB 3-Pre-Resil Damage"/>
      <sheetName val="TAB 4-Post-Resil Damages"/>
      <sheetName val="TAB 5-BCR Results"/>
      <sheetName val="Freq Calculations"/>
    </sheetNames>
    <sheetDataSet>
      <sheetData sheetId="0"/>
      <sheetData sheetId="1">
        <row r="6">
          <cell r="B6">
            <v>2014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-Tool Info"/>
      <sheetName val="TAB 2-Project Info &amp; Cost"/>
      <sheetName val="TAB 3-Pre-Resil Damage"/>
      <sheetName val="TAB 4-Post-Resil Damages"/>
      <sheetName val="TAB 5-BCR Results"/>
      <sheetName val="Freq Calculations"/>
    </sheetNames>
    <sheetDataSet>
      <sheetData sheetId="0" refreshError="1"/>
      <sheetData sheetId="1">
        <row r="56">
          <cell r="B56">
            <v>314090059.77153379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40625" defaultRowHeight="20.100000000000001" customHeight="1" x14ac:dyDescent="0.2"/>
  <cols>
    <col min="1" max="1" width="18.140625" style="107" customWidth="1"/>
    <col min="2" max="2" width="10.7109375" style="107" customWidth="1"/>
    <col min="3" max="3" width="12.7109375" style="109" customWidth="1"/>
    <col min="4" max="4" width="28.7109375" style="109" customWidth="1"/>
    <col min="5" max="6" width="18.7109375" style="107" customWidth="1"/>
    <col min="7" max="7" width="10.7109375" style="107" customWidth="1"/>
    <col min="8" max="12" width="20.7109375" style="107" customWidth="1"/>
    <col min="13" max="16384" width="9.140625" style="107"/>
  </cols>
  <sheetData>
    <row r="1" spans="1:11" ht="20.100000000000001" customHeight="1" x14ac:dyDescent="0.25">
      <c r="A1" s="7" t="s">
        <v>109</v>
      </c>
      <c r="B1" s="7"/>
      <c r="C1" s="8"/>
      <c r="D1" s="8"/>
      <c r="E1" s="9"/>
      <c r="F1" s="9"/>
      <c r="G1" s="9"/>
      <c r="H1" s="9"/>
      <c r="I1" s="9"/>
      <c r="J1" s="9"/>
      <c r="K1" s="9"/>
    </row>
    <row r="2" spans="1:11" ht="20.100000000000001" customHeight="1" x14ac:dyDescent="0.25">
      <c r="A2" s="1" t="s">
        <v>198</v>
      </c>
      <c r="B2" s="7"/>
      <c r="C2" s="8"/>
      <c r="D2" s="8"/>
      <c r="E2" s="9"/>
      <c r="F2" s="9"/>
      <c r="G2" s="9"/>
      <c r="H2" s="9"/>
      <c r="I2" s="9"/>
      <c r="J2" s="9"/>
      <c r="K2" s="9"/>
    </row>
    <row r="3" spans="1:11" ht="15" customHeight="1" x14ac:dyDescent="0.25">
      <c r="A3" s="2" t="s">
        <v>193</v>
      </c>
      <c r="B3"/>
      <c r="C3" s="2"/>
      <c r="E3" s="9"/>
      <c r="F3" s="9"/>
      <c r="G3" s="9"/>
      <c r="H3" s="9"/>
      <c r="I3" s="9"/>
      <c r="J3" s="9"/>
      <c r="K3" s="9"/>
    </row>
    <row r="4" spans="1:11" ht="15" customHeight="1" x14ac:dyDescent="0.25">
      <c r="A4" s="2"/>
      <c r="B4"/>
      <c r="C4" s="2"/>
      <c r="E4" s="9"/>
      <c r="F4" s="9"/>
      <c r="G4" s="9"/>
      <c r="H4" s="9"/>
      <c r="I4" s="9"/>
      <c r="J4" s="9"/>
      <c r="K4" s="9"/>
    </row>
    <row r="5" spans="1:11" ht="60" customHeight="1" x14ac:dyDescent="0.2">
      <c r="A5" s="119" t="s">
        <v>204</v>
      </c>
      <c r="B5" s="120"/>
      <c r="C5" s="120"/>
      <c r="D5" s="120"/>
      <c r="E5" s="120"/>
      <c r="F5" s="120"/>
      <c r="G5" s="120"/>
      <c r="H5" s="120"/>
      <c r="I5" s="9"/>
      <c r="J5" s="9"/>
      <c r="K5" s="9"/>
    </row>
    <row r="6" spans="1:11" ht="60" customHeight="1" x14ac:dyDescent="0.2">
      <c r="A6" s="119" t="s">
        <v>205</v>
      </c>
      <c r="B6" s="119"/>
      <c r="C6" s="119"/>
      <c r="D6" s="119"/>
      <c r="E6" s="119"/>
      <c r="F6" s="119"/>
      <c r="G6" s="119"/>
      <c r="H6" s="119"/>
      <c r="I6" s="9"/>
      <c r="J6" s="9"/>
      <c r="K6" s="9"/>
    </row>
    <row r="7" spans="1:11" ht="30" customHeight="1" x14ac:dyDescent="0.2">
      <c r="A7" s="119" t="s">
        <v>206</v>
      </c>
      <c r="B7" s="119"/>
      <c r="C7" s="119"/>
      <c r="D7" s="119"/>
      <c r="E7" s="119"/>
      <c r="F7" s="119"/>
      <c r="G7" s="119"/>
      <c r="H7" s="119"/>
      <c r="I7" s="9"/>
      <c r="J7" s="9"/>
      <c r="K7" s="9"/>
    </row>
    <row r="8" spans="1:11" ht="60" customHeight="1" x14ac:dyDescent="0.2">
      <c r="A8" s="119" t="s">
        <v>207</v>
      </c>
      <c r="B8" s="119"/>
      <c r="C8" s="119"/>
      <c r="D8" s="119"/>
      <c r="E8" s="119"/>
      <c r="F8" s="119"/>
      <c r="G8" s="119"/>
      <c r="H8" s="119"/>
      <c r="I8" s="9"/>
      <c r="J8" s="9"/>
      <c r="K8" s="9"/>
    </row>
    <row r="9" spans="1:11" ht="45" customHeight="1" x14ac:dyDescent="0.2">
      <c r="A9" s="119" t="s">
        <v>208</v>
      </c>
      <c r="B9" s="119"/>
      <c r="C9" s="119"/>
      <c r="D9" s="119"/>
      <c r="E9" s="119"/>
      <c r="F9" s="119"/>
      <c r="G9" s="119"/>
      <c r="H9" s="119"/>
    </row>
    <row r="10" spans="1:11" ht="20.100000000000001" customHeight="1" x14ac:dyDescent="0.2">
      <c r="A10" s="118"/>
      <c r="B10" s="118"/>
      <c r="C10" s="118"/>
      <c r="D10" s="118"/>
      <c r="E10" s="118"/>
      <c r="F10" s="118"/>
      <c r="G10" s="118"/>
      <c r="H10" s="118"/>
    </row>
  </sheetData>
  <mergeCells count="5">
    <mergeCell ref="A8:H8"/>
    <mergeCell ref="A9:H9"/>
    <mergeCell ref="A5:H5"/>
    <mergeCell ref="A6:H6"/>
    <mergeCell ref="A7:H7"/>
  </mergeCells>
  <printOptions horizontalCentered="1"/>
  <pageMargins left="0.5" right="0.5" top="0.5" bottom="0.5" header="0.3" footer="0.3"/>
  <pageSetup paperSize="17" scale="74" fitToHeight="2" orientation="landscape" r:id="rId1"/>
  <headerFooter alignWithMargins="0">
    <oddHeader>&amp;A</oddHeader>
    <oddFooter>&amp;L&amp;BDewberry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20.100000000000001" customHeight="1" x14ac:dyDescent="0.2"/>
  <cols>
    <col min="1" max="2" width="10.7109375" style="10" customWidth="1"/>
    <col min="3" max="3" width="12.7109375" style="13" customWidth="1"/>
    <col min="4" max="4" width="22.7109375" style="13" customWidth="1"/>
    <col min="5" max="6" width="18.7109375" style="10" customWidth="1"/>
    <col min="7" max="7" width="10.7109375" style="10" customWidth="1"/>
    <col min="8" max="12" width="15.7109375" style="10" customWidth="1"/>
    <col min="13" max="16384" width="9.140625" style="10"/>
  </cols>
  <sheetData>
    <row r="1" spans="1:12" ht="20.100000000000001" customHeight="1" x14ac:dyDescent="0.25">
      <c r="A1" s="7" t="s">
        <v>109</v>
      </c>
      <c r="B1" s="7"/>
      <c r="C1" s="8"/>
      <c r="D1" s="8"/>
      <c r="E1" s="9"/>
      <c r="F1" s="9"/>
      <c r="G1" s="9"/>
      <c r="H1" s="9"/>
      <c r="I1" s="9"/>
      <c r="J1" s="9"/>
      <c r="K1" s="9"/>
    </row>
    <row r="2" spans="1:12" ht="20.100000000000001" customHeight="1" x14ac:dyDescent="0.25">
      <c r="A2" s="1" t="s">
        <v>197</v>
      </c>
      <c r="B2" s="7"/>
      <c r="C2" s="8"/>
      <c r="D2" s="8"/>
      <c r="E2" s="9"/>
      <c r="F2" s="9"/>
      <c r="G2" s="9"/>
      <c r="H2" s="9"/>
      <c r="I2" s="9"/>
      <c r="J2" s="9"/>
      <c r="K2" s="9"/>
    </row>
    <row r="3" spans="1:12" ht="15" customHeight="1" x14ac:dyDescent="0.25">
      <c r="A3" s="2" t="s">
        <v>193</v>
      </c>
      <c r="B3"/>
      <c r="C3" s="2"/>
      <c r="D3" s="2"/>
      <c r="E3" s="9"/>
      <c r="F3" s="9"/>
      <c r="G3" s="9"/>
      <c r="H3" s="9"/>
      <c r="I3" s="9"/>
      <c r="J3" s="9"/>
      <c r="K3" s="9"/>
    </row>
    <row r="4" spans="1:12" ht="15" customHeight="1" x14ac:dyDescent="0.25">
      <c r="A4" s="1"/>
      <c r="B4" s="7"/>
      <c r="C4" s="8"/>
      <c r="D4" s="8"/>
      <c r="E4" s="9"/>
      <c r="F4" s="9"/>
      <c r="G4" s="9"/>
      <c r="H4" s="9"/>
      <c r="I4" s="9"/>
      <c r="J4" s="9"/>
      <c r="K4" s="9"/>
    </row>
    <row r="5" spans="1:12" s="11" customFormat="1" ht="20.100000000000001" customHeight="1" x14ac:dyDescent="0.2">
      <c r="A5" s="121" t="s">
        <v>191</v>
      </c>
      <c r="B5" s="122"/>
      <c r="C5" s="122"/>
      <c r="D5" s="123"/>
      <c r="E5" s="121" t="s">
        <v>65</v>
      </c>
      <c r="F5" s="122"/>
      <c r="G5" s="123"/>
      <c r="H5" s="121" t="s">
        <v>110</v>
      </c>
      <c r="I5" s="122"/>
      <c r="J5" s="122"/>
      <c r="K5" s="122"/>
      <c r="L5" s="123"/>
    </row>
    <row r="6" spans="1:12" s="11" customFormat="1" ht="60" customHeight="1" x14ac:dyDescent="0.2">
      <c r="A6" s="23" t="s">
        <v>192</v>
      </c>
      <c r="B6" s="23" t="s">
        <v>203</v>
      </c>
      <c r="C6" s="23" t="s">
        <v>66</v>
      </c>
      <c r="D6" s="23" t="s">
        <v>108</v>
      </c>
      <c r="E6" s="23" t="s">
        <v>8</v>
      </c>
      <c r="F6" s="23" t="s">
        <v>9</v>
      </c>
      <c r="G6" s="23" t="s">
        <v>10</v>
      </c>
      <c r="H6" s="23" t="s">
        <v>59</v>
      </c>
      <c r="I6" s="23" t="s">
        <v>60</v>
      </c>
      <c r="J6" s="23" t="s">
        <v>61</v>
      </c>
      <c r="K6" s="23" t="s">
        <v>62</v>
      </c>
      <c r="L6" s="23" t="s">
        <v>111</v>
      </c>
    </row>
    <row r="7" spans="1:12" s="12" customFormat="1" ht="60" customHeight="1" x14ac:dyDescent="0.2">
      <c r="A7" s="110"/>
      <c r="B7" s="111" t="s">
        <v>63</v>
      </c>
      <c r="C7" s="111"/>
      <c r="D7" s="112" t="s">
        <v>196</v>
      </c>
      <c r="E7" s="105"/>
      <c r="F7" s="105"/>
      <c r="G7" s="113" t="e">
        <f t="shared" ref="G7:G10" si="0">E7/F7</f>
        <v>#DIV/0!</v>
      </c>
      <c r="H7" s="114"/>
      <c r="I7" s="114"/>
      <c r="J7" s="114"/>
      <c r="K7" s="114"/>
      <c r="L7" s="115" t="s">
        <v>188</v>
      </c>
    </row>
    <row r="8" spans="1:12" s="12" customFormat="1" ht="60" customHeight="1" x14ac:dyDescent="0.2">
      <c r="A8" s="111"/>
      <c r="B8" s="111" t="s">
        <v>64</v>
      </c>
      <c r="C8" s="111"/>
      <c r="D8" s="112" t="s">
        <v>196</v>
      </c>
      <c r="E8" s="105"/>
      <c r="F8" s="105"/>
      <c r="G8" s="113" t="e">
        <f t="shared" si="0"/>
        <v>#DIV/0!</v>
      </c>
      <c r="H8" s="114"/>
      <c r="I8" s="114"/>
      <c r="J8" s="114"/>
      <c r="K8" s="114"/>
      <c r="L8" s="114"/>
    </row>
    <row r="9" spans="1:12" s="108" customFormat="1" ht="60" customHeight="1" x14ac:dyDescent="0.2">
      <c r="A9" s="111"/>
      <c r="B9" s="111" t="s">
        <v>7</v>
      </c>
      <c r="C9" s="111"/>
      <c r="D9" s="112" t="s">
        <v>196</v>
      </c>
      <c r="E9" s="105"/>
      <c r="F9" s="105"/>
      <c r="G9" s="113" t="e">
        <f t="shared" ref="G9" si="1">E9/F9</f>
        <v>#DIV/0!</v>
      </c>
      <c r="H9" s="114"/>
      <c r="I9" s="114"/>
      <c r="J9" s="114"/>
      <c r="K9" s="114"/>
      <c r="L9" s="114"/>
    </row>
    <row r="10" spans="1:12" s="12" customFormat="1" ht="60" customHeight="1" x14ac:dyDescent="0.2">
      <c r="A10" s="111"/>
      <c r="B10" s="116" t="s">
        <v>194</v>
      </c>
      <c r="C10" s="117" t="s">
        <v>209</v>
      </c>
      <c r="D10" s="112" t="s">
        <v>196</v>
      </c>
      <c r="E10" s="105"/>
      <c r="F10" s="105"/>
      <c r="G10" s="113" t="e">
        <f t="shared" si="0"/>
        <v>#DIV/0!</v>
      </c>
      <c r="H10" s="114"/>
      <c r="I10" s="114"/>
      <c r="J10" s="114"/>
      <c r="K10" s="114"/>
      <c r="L10" s="114"/>
    </row>
    <row r="11" spans="1:12" ht="20.100000000000001" customHeight="1" x14ac:dyDescent="0.2">
      <c r="A11" s="106" t="s">
        <v>189</v>
      </c>
      <c r="B11" s="107"/>
      <c r="C11" s="109"/>
      <c r="D11" s="109"/>
    </row>
    <row r="12" spans="1:12" ht="20.100000000000001" customHeight="1" x14ac:dyDescent="0.2">
      <c r="A12" s="107" t="s">
        <v>190</v>
      </c>
    </row>
  </sheetData>
  <mergeCells count="3">
    <mergeCell ref="A5:D5"/>
    <mergeCell ref="E5:G5"/>
    <mergeCell ref="H5:L5"/>
  </mergeCells>
  <conditionalFormatting sqref="G7:G8">
    <cfRule type="expression" dxfId="11" priority="31">
      <formula>"&lt;1.0"</formula>
    </cfRule>
    <cfRule type="cellIs" dxfId="10" priority="32" operator="greaterThanOrEqual">
      <formula>1</formula>
    </cfRule>
  </conditionalFormatting>
  <conditionalFormatting sqref="G7:G8">
    <cfRule type="cellIs" dxfId="9" priority="29" operator="lessThan">
      <formula>1</formula>
    </cfRule>
    <cfRule type="cellIs" dxfId="8" priority="30" operator="greaterThanOrEqual">
      <formula>1</formula>
    </cfRule>
  </conditionalFormatting>
  <conditionalFormatting sqref="G10">
    <cfRule type="expression" dxfId="7" priority="27">
      <formula>"&lt;1.0"</formula>
    </cfRule>
    <cfRule type="cellIs" dxfId="6" priority="28" operator="greaterThanOrEqual">
      <formula>1</formula>
    </cfRule>
  </conditionalFormatting>
  <conditionalFormatting sqref="G10">
    <cfRule type="cellIs" dxfId="5" priority="25" operator="lessThan">
      <formula>1</formula>
    </cfRule>
    <cfRule type="cellIs" dxfId="4" priority="26" operator="greaterThanOrEqual">
      <formula>1</formula>
    </cfRule>
  </conditionalFormatting>
  <conditionalFormatting sqref="G9">
    <cfRule type="expression" dxfId="3" priority="3">
      <formula>"&lt;1.0"</formula>
    </cfRule>
    <cfRule type="cellIs" dxfId="2" priority="4" operator="greaterThanOrEqual">
      <formula>1</formula>
    </cfRule>
  </conditionalFormatting>
  <conditionalFormatting sqref="G9">
    <cfRule type="cellIs" dxfId="1" priority="1" operator="lessThan">
      <formula>1</formula>
    </cfRule>
    <cfRule type="cellIs" dxfId="0" priority="2" operator="greaterThanOrEqual">
      <formula>1</formula>
    </cfRule>
  </conditionalFormatting>
  <printOptions horizontalCentered="1"/>
  <pageMargins left="0.5" right="0.5" top="0.5" bottom="0.5" header="0.3" footer="0.3"/>
  <pageSetup paperSize="17" scale="74" fitToHeight="2" orientation="landscape" r:id="rId1"/>
  <headerFooter alignWithMargins="0">
    <oddHeader>&amp;A</oddHeader>
    <oddFooter>&amp;L&amp;BDewberry Confidential&amp;B&amp;C&amp;D&amp;RPage &amp;P</oddFooter>
  </headerFooter>
  <ignoredErrors>
    <ignoredError sqref="G7:G1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/>
  </sheetViews>
  <sheetFormatPr defaultRowHeight="15" x14ac:dyDescent="0.25"/>
  <cols>
    <col min="1" max="1" width="14.7109375" customWidth="1"/>
    <col min="2" max="2" width="10.7109375" customWidth="1"/>
    <col min="3" max="3" width="6.7109375" customWidth="1"/>
    <col min="4" max="4" width="30.7109375" customWidth="1"/>
    <col min="5" max="7" width="20.7109375" customWidth="1"/>
    <col min="8" max="8" width="35.7109375" customWidth="1"/>
    <col min="9" max="9" width="15.7109375" customWidth="1"/>
    <col min="10" max="10" width="20.7109375" customWidth="1"/>
    <col min="11" max="11" width="15.7109375" customWidth="1"/>
    <col min="12" max="12" width="10.7109375" customWidth="1"/>
  </cols>
  <sheetData>
    <row r="1" spans="1:12" ht="15.75" x14ac:dyDescent="0.25">
      <c r="A1" s="7" t="s">
        <v>45</v>
      </c>
      <c r="E1" s="2"/>
      <c r="F1" s="2"/>
      <c r="G1" s="2"/>
      <c r="H1" s="2"/>
      <c r="I1" s="2"/>
    </row>
    <row r="2" spans="1:12" ht="20.100000000000001" customHeight="1" x14ac:dyDescent="0.25">
      <c r="A2" s="1" t="s">
        <v>195</v>
      </c>
      <c r="E2" s="2"/>
      <c r="F2" s="2"/>
      <c r="G2" s="2"/>
      <c r="H2" s="2"/>
      <c r="I2" s="2"/>
    </row>
    <row r="3" spans="1:12" x14ac:dyDescent="0.25">
      <c r="A3" s="2" t="s">
        <v>193</v>
      </c>
      <c r="E3" s="2"/>
      <c r="F3" s="2"/>
      <c r="G3" s="2"/>
      <c r="H3" s="2"/>
      <c r="I3" s="2"/>
    </row>
    <row r="4" spans="1:12" x14ac:dyDescent="0.25">
      <c r="B4" s="2"/>
      <c r="C4" s="2"/>
      <c r="D4" s="2"/>
      <c r="E4" s="2"/>
      <c r="F4" s="2"/>
      <c r="G4" s="2"/>
      <c r="H4" s="2"/>
      <c r="I4" s="2"/>
    </row>
    <row r="5" spans="1:12" ht="30" customHeight="1" x14ac:dyDescent="0.25">
      <c r="A5" s="4" t="s">
        <v>203</v>
      </c>
      <c r="B5" s="3" t="s">
        <v>6</v>
      </c>
      <c r="C5" s="3" t="s">
        <v>55</v>
      </c>
      <c r="D5" s="3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82</v>
      </c>
      <c r="J5" s="5" t="s">
        <v>43</v>
      </c>
      <c r="K5" s="4" t="s">
        <v>56</v>
      </c>
      <c r="L5" s="4" t="s">
        <v>112</v>
      </c>
    </row>
    <row r="6" spans="1:12" ht="77.25" x14ac:dyDescent="0.25">
      <c r="A6" s="25" t="s">
        <v>63</v>
      </c>
      <c r="B6" s="28" t="s">
        <v>79</v>
      </c>
      <c r="C6" s="28" t="s">
        <v>80</v>
      </c>
      <c r="D6" s="27" t="s">
        <v>186</v>
      </c>
      <c r="E6" s="29" t="s">
        <v>68</v>
      </c>
      <c r="F6" s="25" t="s">
        <v>5</v>
      </c>
      <c r="G6" s="102" t="s">
        <v>181</v>
      </c>
      <c r="H6" s="30" t="s">
        <v>86</v>
      </c>
      <c r="I6" s="31">
        <v>1000000000</v>
      </c>
      <c r="J6" s="6" t="s">
        <v>69</v>
      </c>
      <c r="K6" s="22" t="s">
        <v>57</v>
      </c>
      <c r="L6" s="22" t="s">
        <v>57</v>
      </c>
    </row>
    <row r="7" spans="1:12" ht="38.25" x14ac:dyDescent="0.25">
      <c r="A7" s="25" t="s">
        <v>64</v>
      </c>
      <c r="B7" s="29" t="s">
        <v>199</v>
      </c>
      <c r="C7" s="29" t="s">
        <v>58</v>
      </c>
      <c r="D7" s="33" t="s">
        <v>70</v>
      </c>
      <c r="E7" s="29" t="s">
        <v>68</v>
      </c>
      <c r="F7" s="32" t="s">
        <v>5</v>
      </c>
      <c r="G7" s="103" t="s">
        <v>181</v>
      </c>
      <c r="H7" s="33" t="s">
        <v>71</v>
      </c>
      <c r="I7" s="31">
        <v>20000000</v>
      </c>
      <c r="J7" s="24" t="s">
        <v>67</v>
      </c>
      <c r="K7" s="22" t="s">
        <v>73</v>
      </c>
      <c r="L7" s="22" t="s">
        <v>73</v>
      </c>
    </row>
    <row r="8" spans="1:12" ht="63.75" x14ac:dyDescent="0.25">
      <c r="A8" s="25" t="s">
        <v>7</v>
      </c>
      <c r="B8" s="25" t="s">
        <v>75</v>
      </c>
      <c r="C8" s="25" t="s">
        <v>76</v>
      </c>
      <c r="D8" s="27" t="s">
        <v>77</v>
      </c>
      <c r="E8" s="25" t="s">
        <v>74</v>
      </c>
      <c r="F8" s="25" t="s">
        <v>5</v>
      </c>
      <c r="G8" s="28" t="s">
        <v>182</v>
      </c>
      <c r="H8" s="27" t="s">
        <v>78</v>
      </c>
      <c r="I8" s="26">
        <v>1000000</v>
      </c>
      <c r="J8" s="6" t="s">
        <v>72</v>
      </c>
      <c r="K8" s="22" t="s">
        <v>73</v>
      </c>
      <c r="L8" s="22" t="s">
        <v>73</v>
      </c>
    </row>
    <row r="11" spans="1:12" x14ac:dyDescent="0.25">
      <c r="B11" s="2"/>
      <c r="C11" s="2"/>
      <c r="D11" s="2"/>
      <c r="E11" s="2"/>
      <c r="F11" s="2"/>
      <c r="G11" s="2"/>
      <c r="H11" s="2"/>
      <c r="I11" s="2"/>
    </row>
    <row r="12" spans="1:12" x14ac:dyDescent="0.25">
      <c r="B12" s="2"/>
      <c r="C12" s="2"/>
      <c r="D12" s="2"/>
      <c r="E12" s="2"/>
      <c r="F12" s="2"/>
      <c r="G12" s="2"/>
      <c r="H12" s="2"/>
      <c r="I12" s="2"/>
    </row>
    <row r="13" spans="1:12" x14ac:dyDescent="0.25">
      <c r="B13" s="2"/>
      <c r="C13" s="2"/>
      <c r="D13" s="2"/>
      <c r="E13" s="2"/>
      <c r="F13" s="2"/>
      <c r="G13" s="2"/>
      <c r="H13" s="2"/>
      <c r="I13" s="2"/>
    </row>
    <row r="14" spans="1:12" x14ac:dyDescent="0.25">
      <c r="B14" s="2"/>
      <c r="C14" s="2"/>
      <c r="D14" s="2"/>
      <c r="E14" s="2"/>
      <c r="F14" s="2"/>
      <c r="G14" s="2"/>
      <c r="H14" s="2"/>
      <c r="I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</row>
    <row r="16" spans="1:12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2"/>
      <c r="C23" s="2"/>
      <c r="D23" s="2"/>
      <c r="E23" s="2"/>
      <c r="F23" s="2"/>
      <c r="G23" s="2"/>
      <c r="H23" s="2"/>
      <c r="I23" s="2"/>
    </row>
    <row r="24" spans="2:9" x14ac:dyDescent="0.25">
      <c r="B24" s="2"/>
      <c r="C24" s="2"/>
      <c r="D24" s="2"/>
      <c r="E24" s="2"/>
      <c r="F24" s="2"/>
      <c r="G24" s="2"/>
      <c r="H24" s="2"/>
      <c r="I24" s="2"/>
    </row>
    <row r="25" spans="2:9" x14ac:dyDescent="0.25">
      <c r="B25" s="2"/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2"/>
      <c r="D26" s="2"/>
      <c r="E26" s="2"/>
      <c r="F26" s="2"/>
      <c r="G26" s="2"/>
      <c r="H26" s="2"/>
      <c r="I26" s="2"/>
    </row>
    <row r="27" spans="2:9" x14ac:dyDescent="0.25">
      <c r="B27" s="2"/>
      <c r="C27" s="2"/>
      <c r="D27" s="2"/>
      <c r="E27" s="2"/>
      <c r="F27" s="2"/>
      <c r="G27" s="2"/>
      <c r="H27" s="2"/>
      <c r="I27" s="2"/>
    </row>
  </sheetData>
  <printOptions horizontalCentered="1"/>
  <pageMargins left="0.5" right="0.5" top="0.5" bottom="0.5" header="0.3" footer="0.3"/>
  <pageSetup scale="54" orientation="landscape" r:id="rId1"/>
  <headerFooter>
    <oddHeader>&amp;A</oddHeader>
    <oddFooter>&amp;L&amp;BDewberry Confidential&amp;B&amp;C&amp;D&amp;RPage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7"/>
  <sheetViews>
    <sheetView workbookViewId="0"/>
  </sheetViews>
  <sheetFormatPr defaultRowHeight="15" x14ac:dyDescent="0.25"/>
  <cols>
    <col min="1" max="1" width="52.85546875" customWidth="1"/>
    <col min="2" max="2" width="25.7109375" customWidth="1"/>
    <col min="3" max="3" width="22.7109375" customWidth="1"/>
    <col min="4" max="4" width="14.7109375" customWidth="1"/>
    <col min="5" max="7" width="15.7109375" customWidth="1"/>
    <col min="8" max="9" width="18.7109375" customWidth="1"/>
    <col min="10" max="10" width="16.7109375" style="16" customWidth="1"/>
    <col min="11" max="11" width="11.85546875" customWidth="1"/>
  </cols>
  <sheetData>
    <row r="1" spans="1:23" ht="18" x14ac:dyDescent="0.25">
      <c r="A1" s="14" t="s">
        <v>89</v>
      </c>
    </row>
    <row r="2" spans="1:23" ht="18" x14ac:dyDescent="0.25">
      <c r="A2" s="14" t="s">
        <v>47</v>
      </c>
      <c r="B2" s="15"/>
      <c r="C2" s="15"/>
      <c r="D2" s="15"/>
      <c r="E2" s="15"/>
      <c r="F2" s="15"/>
      <c r="G2" s="15"/>
      <c r="H2" s="15"/>
      <c r="I2" s="15"/>
      <c r="J2" s="90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75" x14ac:dyDescent="0.25">
      <c r="A3" s="34" t="s">
        <v>123</v>
      </c>
      <c r="B3" s="35"/>
      <c r="C3" s="35"/>
      <c r="D3" s="15"/>
      <c r="E3" s="15"/>
      <c r="F3" s="15"/>
      <c r="G3" s="15"/>
      <c r="H3" s="15"/>
      <c r="I3" s="15"/>
      <c r="J3" s="90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36" t="s">
        <v>113</v>
      </c>
      <c r="B4" s="44" t="s">
        <v>79</v>
      </c>
      <c r="C4" s="45"/>
      <c r="D4" s="15"/>
      <c r="E4" s="15"/>
      <c r="F4" s="15"/>
      <c r="G4" s="15"/>
      <c r="H4" s="15"/>
      <c r="I4" s="15"/>
      <c r="J4" s="90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x14ac:dyDescent="0.25">
      <c r="A5" s="36" t="s">
        <v>46</v>
      </c>
      <c r="B5" s="44" t="s">
        <v>88</v>
      </c>
      <c r="C5" s="45"/>
      <c r="D5" s="15"/>
      <c r="E5" s="15"/>
      <c r="F5" s="15"/>
      <c r="G5" s="15"/>
      <c r="H5" s="15"/>
      <c r="I5" s="15"/>
      <c r="J5" s="9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25">
      <c r="A6" s="36" t="s">
        <v>125</v>
      </c>
      <c r="B6" s="44" t="s">
        <v>87</v>
      </c>
      <c r="C6" s="45"/>
      <c r="D6" s="15"/>
      <c r="E6" s="15"/>
      <c r="F6" s="15"/>
      <c r="G6" s="15"/>
      <c r="H6" s="15"/>
      <c r="I6" s="15"/>
      <c r="J6" s="90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.75" x14ac:dyDescent="0.25">
      <c r="A7" s="34" t="s">
        <v>124</v>
      </c>
      <c r="B7" s="35"/>
      <c r="C7" s="35"/>
      <c r="D7" s="35"/>
      <c r="E7" s="35"/>
      <c r="F7" s="15"/>
      <c r="G7" s="15"/>
      <c r="H7" s="15"/>
      <c r="I7" s="15"/>
      <c r="J7" s="90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5">
      <c r="A8" s="36" t="s">
        <v>13</v>
      </c>
      <c r="B8" s="44" t="s">
        <v>185</v>
      </c>
      <c r="C8" s="46"/>
      <c r="D8" s="46"/>
      <c r="E8" s="45"/>
      <c r="F8" s="15"/>
      <c r="G8" s="15"/>
      <c r="H8" s="15"/>
      <c r="I8" s="15"/>
      <c r="J8" s="9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x14ac:dyDescent="0.25">
      <c r="A9" s="36" t="s">
        <v>12</v>
      </c>
      <c r="B9" s="47">
        <v>2016</v>
      </c>
      <c r="C9" s="37"/>
      <c r="D9" s="36" t="s">
        <v>114</v>
      </c>
      <c r="E9" s="104"/>
      <c r="F9" s="15"/>
      <c r="G9" s="15"/>
      <c r="H9" s="15"/>
      <c r="I9" s="15"/>
      <c r="J9" s="9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x14ac:dyDescent="0.25">
      <c r="A10" s="67" t="s">
        <v>183</v>
      </c>
      <c r="B10" s="130"/>
      <c r="C10" s="131"/>
      <c r="D10" s="36" t="s">
        <v>184</v>
      </c>
      <c r="E10" s="104"/>
      <c r="F10" s="15"/>
      <c r="G10" s="15"/>
      <c r="H10" s="15"/>
      <c r="I10" s="15"/>
      <c r="J10" s="9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25">
      <c r="A11" s="36" t="s">
        <v>1</v>
      </c>
      <c r="B11" s="48" t="s">
        <v>68</v>
      </c>
      <c r="C11" s="38"/>
      <c r="D11" s="38"/>
      <c r="E11" s="38"/>
      <c r="F11" s="15"/>
      <c r="G11" s="15"/>
      <c r="H11" s="15"/>
      <c r="I11" s="15"/>
      <c r="J11" s="9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5">
      <c r="A12" s="36" t="s">
        <v>14</v>
      </c>
      <c r="B12" s="48" t="s">
        <v>5</v>
      </c>
      <c r="C12" s="15"/>
      <c r="D12" s="15"/>
      <c r="E12" s="15"/>
      <c r="F12" s="15"/>
      <c r="G12" s="15"/>
      <c r="H12" s="15"/>
      <c r="I12" s="15"/>
      <c r="J12" s="90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36" t="s">
        <v>15</v>
      </c>
      <c r="B13" s="79" t="s">
        <v>176</v>
      </c>
      <c r="C13" s="15"/>
      <c r="D13" s="15"/>
      <c r="E13" s="15"/>
      <c r="F13" s="15"/>
      <c r="G13" s="15"/>
      <c r="H13" s="15"/>
      <c r="I13" s="15"/>
      <c r="J13" s="9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45" customHeight="1" x14ac:dyDescent="0.25">
      <c r="A14" s="39" t="s">
        <v>16</v>
      </c>
      <c r="B14" s="124" t="s">
        <v>86</v>
      </c>
      <c r="C14" s="125"/>
      <c r="D14" s="125"/>
      <c r="E14" s="126"/>
      <c r="F14" s="15"/>
      <c r="G14" s="15"/>
      <c r="H14" s="15"/>
      <c r="I14" s="15"/>
      <c r="J14" s="90"/>
      <c r="K14" s="15"/>
      <c r="L14" s="15"/>
      <c r="M14" s="15"/>
      <c r="N14" s="17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30" customHeight="1" x14ac:dyDescent="0.25">
      <c r="A15" s="39" t="s">
        <v>156</v>
      </c>
      <c r="B15" s="80">
        <v>500</v>
      </c>
      <c r="C15" s="127" t="s">
        <v>126</v>
      </c>
      <c r="D15" s="127"/>
      <c r="E15" s="100" t="s">
        <v>115</v>
      </c>
      <c r="F15" s="15"/>
      <c r="G15" s="15"/>
      <c r="H15" s="15"/>
      <c r="I15" s="15"/>
      <c r="J15" s="90"/>
      <c r="K15" s="15"/>
      <c r="L15" s="15"/>
      <c r="M15" s="15"/>
      <c r="N15" s="17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5.75" x14ac:dyDescent="0.25">
      <c r="A16" s="34" t="s">
        <v>127</v>
      </c>
      <c r="B16" s="35"/>
      <c r="C16" s="35"/>
      <c r="D16" s="35"/>
      <c r="E16" s="35"/>
      <c r="F16" s="15"/>
      <c r="G16" s="15"/>
      <c r="H16" s="15"/>
      <c r="I16" s="15"/>
      <c r="J16" s="9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5">
      <c r="A17" s="36" t="s">
        <v>17</v>
      </c>
      <c r="B17" s="50">
        <v>1000000000</v>
      </c>
      <c r="C17" s="15"/>
      <c r="D17" s="15"/>
      <c r="E17" s="15"/>
      <c r="F17" s="15"/>
      <c r="G17" s="15"/>
      <c r="H17" s="15"/>
      <c r="I17" s="15"/>
      <c r="J17" s="9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5">
      <c r="A18" s="36" t="s">
        <v>48</v>
      </c>
      <c r="B18" s="48" t="s">
        <v>167</v>
      </c>
      <c r="C18" s="15"/>
      <c r="D18" s="15"/>
      <c r="E18" s="15"/>
      <c r="F18" s="15"/>
      <c r="G18" s="15"/>
      <c r="H18" s="15"/>
      <c r="I18" s="15"/>
      <c r="J18" s="9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5">
      <c r="A19" s="36" t="s">
        <v>18</v>
      </c>
      <c r="B19" s="51">
        <v>50</v>
      </c>
      <c r="C19" s="15"/>
      <c r="D19" s="15"/>
      <c r="E19" s="15"/>
      <c r="F19" s="15"/>
      <c r="G19" s="15"/>
      <c r="H19" s="15"/>
      <c r="I19" s="15"/>
      <c r="J19" s="9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5">
      <c r="A20" s="36" t="s">
        <v>155</v>
      </c>
      <c r="B20" s="51">
        <v>50</v>
      </c>
      <c r="C20" s="15"/>
      <c r="D20" s="15"/>
      <c r="E20" s="15"/>
      <c r="F20" s="15"/>
      <c r="G20" s="15"/>
      <c r="H20" s="15"/>
      <c r="I20" s="15"/>
      <c r="J20" s="9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36" t="s">
        <v>19</v>
      </c>
      <c r="B21" s="52">
        <f>Total_Project_Initial_Cost*0.01</f>
        <v>10000000</v>
      </c>
      <c r="C21" s="15"/>
      <c r="D21" s="15"/>
      <c r="E21" s="15"/>
      <c r="F21" s="15"/>
      <c r="G21" s="15"/>
      <c r="H21" s="15"/>
      <c r="I21" s="15"/>
      <c r="J21" s="9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36" t="s">
        <v>20</v>
      </c>
      <c r="B22" s="44" t="s">
        <v>44</v>
      </c>
      <c r="C22" s="46"/>
      <c r="D22" s="46"/>
      <c r="E22" s="45"/>
      <c r="F22" s="15"/>
      <c r="G22" s="15"/>
      <c r="H22" s="15"/>
      <c r="I22" s="15"/>
      <c r="J22" s="90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5">
      <c r="A23" s="36" t="s">
        <v>21</v>
      </c>
      <c r="B23" s="53">
        <v>7.0000000000000007E-2</v>
      </c>
      <c r="C23" s="15"/>
      <c r="D23" s="15"/>
      <c r="E23" s="15"/>
      <c r="F23" s="15"/>
      <c r="G23" s="15"/>
      <c r="H23" s="15"/>
      <c r="I23" s="15"/>
      <c r="J23" s="9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5.75" x14ac:dyDescent="0.25">
      <c r="A24" s="34" t="s">
        <v>128</v>
      </c>
      <c r="B24" s="35"/>
      <c r="C24" s="35"/>
      <c r="D24" s="35"/>
      <c r="E24" s="35"/>
      <c r="F24" s="15"/>
      <c r="G24" s="15"/>
      <c r="H24" s="15"/>
      <c r="I24" s="15"/>
      <c r="J24" s="9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30" customHeight="1" x14ac:dyDescent="0.25">
      <c r="A25" s="66" t="s">
        <v>148</v>
      </c>
      <c r="B25" s="128" t="s">
        <v>177</v>
      </c>
      <c r="C25" s="129"/>
      <c r="D25" s="54">
        <v>17.600000000000001</v>
      </c>
      <c r="G25" s="15"/>
      <c r="H25" s="15"/>
      <c r="I25" s="15"/>
      <c r="J25" s="9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5" customHeight="1" x14ac:dyDescent="0.25">
      <c r="A26" s="67" t="s">
        <v>147</v>
      </c>
      <c r="B26" s="55">
        <v>0.54</v>
      </c>
      <c r="C26" s="41"/>
      <c r="D26" s="41"/>
      <c r="G26" s="15"/>
      <c r="H26" s="15"/>
      <c r="I26" s="15"/>
      <c r="J26" s="9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0" customHeight="1" x14ac:dyDescent="0.25">
      <c r="A27" s="73" t="s">
        <v>118</v>
      </c>
      <c r="B27" s="56" t="s">
        <v>57</v>
      </c>
      <c r="C27" s="41"/>
      <c r="D27" s="41"/>
      <c r="G27" s="15"/>
      <c r="H27" s="15"/>
      <c r="I27" s="15"/>
      <c r="J27" s="9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8" x14ac:dyDescent="0.25">
      <c r="A28" s="14" t="s">
        <v>130</v>
      </c>
      <c r="B28" s="15"/>
      <c r="C28" s="15"/>
      <c r="D28" s="15"/>
      <c r="E28" s="15"/>
      <c r="F28" s="15"/>
      <c r="G28" s="15"/>
      <c r="H28" s="15"/>
      <c r="I28" s="15"/>
      <c r="J28" s="90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5.75" x14ac:dyDescent="0.25">
      <c r="A29" s="34" t="s">
        <v>129</v>
      </c>
      <c r="B29" s="35"/>
      <c r="C29" s="35"/>
      <c r="D29" s="35"/>
      <c r="E29" s="35"/>
      <c r="F29" s="15"/>
      <c r="G29" s="15"/>
      <c r="H29" s="15"/>
      <c r="I29" s="15"/>
      <c r="J29" s="9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A30" s="36" t="s">
        <v>54</v>
      </c>
      <c r="B30" s="48" t="s">
        <v>81</v>
      </c>
      <c r="C30" s="15"/>
      <c r="D30" s="15"/>
      <c r="E30" s="15"/>
      <c r="F30" s="15"/>
      <c r="G30" s="15"/>
      <c r="H30" s="15"/>
      <c r="I30" s="15"/>
      <c r="J30" s="9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5.75" x14ac:dyDescent="0.25">
      <c r="A31" s="34" t="s">
        <v>168</v>
      </c>
      <c r="B31" s="35"/>
      <c r="C31" s="35"/>
      <c r="D31" s="35"/>
      <c r="E31" s="35"/>
      <c r="F31" s="35"/>
      <c r="G31" s="15"/>
      <c r="H31" s="15"/>
      <c r="I31" s="15"/>
      <c r="J31" s="90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5">
      <c r="A32" s="42" t="s">
        <v>170</v>
      </c>
      <c r="B32" s="43"/>
      <c r="C32" s="43"/>
      <c r="D32" s="43"/>
      <c r="E32" s="43"/>
      <c r="F32" s="43"/>
      <c r="G32" s="15"/>
      <c r="H32" s="15"/>
      <c r="I32" s="15"/>
      <c r="J32" s="9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29.25" x14ac:dyDescent="0.25">
      <c r="A33" s="95" t="s">
        <v>171</v>
      </c>
      <c r="B33" s="58">
        <v>2</v>
      </c>
      <c r="C33" s="138" t="s">
        <v>172</v>
      </c>
      <c r="D33" s="138"/>
      <c r="E33" s="138"/>
      <c r="F33" s="58">
        <v>2</v>
      </c>
      <c r="G33" s="15"/>
      <c r="H33" s="15"/>
      <c r="I33" s="15"/>
      <c r="J33" s="9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36" t="s">
        <v>174</v>
      </c>
      <c r="B34" s="44" t="s">
        <v>201</v>
      </c>
      <c r="C34" s="46"/>
      <c r="D34" s="46"/>
      <c r="E34" s="46"/>
      <c r="F34" s="45"/>
      <c r="G34" s="15"/>
      <c r="H34" s="15"/>
      <c r="I34" s="15"/>
      <c r="J34" s="90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42" t="s">
        <v>83</v>
      </c>
      <c r="B35" s="43"/>
      <c r="C35" s="43"/>
      <c r="D35" s="43"/>
      <c r="E35" s="43"/>
      <c r="F35" s="43"/>
      <c r="G35" s="15"/>
      <c r="H35" s="15"/>
      <c r="I35" s="15"/>
      <c r="J35" s="90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30" customHeight="1" x14ac:dyDescent="0.25">
      <c r="A36" s="59"/>
      <c r="B36" s="139" t="s">
        <v>26</v>
      </c>
      <c r="C36" s="139"/>
      <c r="D36" s="89" t="s">
        <v>27</v>
      </c>
      <c r="E36" s="89" t="s">
        <v>28</v>
      </c>
      <c r="F36" s="101"/>
      <c r="G36" s="15"/>
      <c r="H36" s="15"/>
      <c r="I36" s="90"/>
      <c r="J36" s="90"/>
      <c r="K36" s="15"/>
      <c r="L36" s="15"/>
      <c r="M36" s="15" t="s">
        <v>25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32" t="s">
        <v>85</v>
      </c>
      <c r="B37" s="133" t="s">
        <v>29</v>
      </c>
      <c r="C37" s="133" t="s">
        <v>30</v>
      </c>
      <c r="D37" s="133" t="s">
        <v>31</v>
      </c>
      <c r="E37" s="61" t="s">
        <v>32</v>
      </c>
      <c r="F37" s="134"/>
      <c r="G37" s="91"/>
      <c r="H37" s="91"/>
      <c r="I37" s="90"/>
      <c r="J37" s="90" t="s">
        <v>25</v>
      </c>
      <c r="K37" s="15"/>
      <c r="L37" s="15"/>
      <c r="M37" s="15" t="s">
        <v>25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29.25" x14ac:dyDescent="0.25">
      <c r="A38" s="132"/>
      <c r="B38" s="133"/>
      <c r="C38" s="133"/>
      <c r="D38" s="133"/>
      <c r="E38" s="49" t="s">
        <v>90</v>
      </c>
      <c r="F38" s="134"/>
      <c r="G38" s="91"/>
      <c r="H38" s="91"/>
      <c r="I38" s="90"/>
      <c r="J38" s="90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45" customHeight="1" x14ac:dyDescent="0.25">
      <c r="A39" s="132"/>
      <c r="B39" s="133"/>
      <c r="C39" s="133"/>
      <c r="D39" s="133"/>
      <c r="E39" s="92" t="s">
        <v>34</v>
      </c>
      <c r="F39" s="134"/>
      <c r="G39" s="91"/>
      <c r="H39" s="91"/>
      <c r="I39" s="90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15" customHeight="1" x14ac:dyDescent="0.25">
      <c r="A40" s="47">
        <v>125</v>
      </c>
      <c r="B40" s="50">
        <v>1000000</v>
      </c>
      <c r="C40" s="50">
        <v>120000000</v>
      </c>
      <c r="D40" s="50">
        <v>5000000</v>
      </c>
      <c r="E40" s="50">
        <v>10000000</v>
      </c>
      <c r="F40" s="91"/>
      <c r="G40" s="91"/>
      <c r="H40" s="91"/>
      <c r="I40" s="90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15" customHeight="1" x14ac:dyDescent="0.25">
      <c r="A41" s="47">
        <v>250</v>
      </c>
      <c r="B41" s="50">
        <v>2500000</v>
      </c>
      <c r="C41" s="50">
        <v>250000000</v>
      </c>
      <c r="D41" s="50">
        <v>10000000</v>
      </c>
      <c r="E41" s="50">
        <v>20000000</v>
      </c>
      <c r="F41" s="91"/>
      <c r="G41" s="91"/>
      <c r="H41" s="91"/>
      <c r="I41" s="90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15" customHeight="1" x14ac:dyDescent="0.25">
      <c r="A42" s="47"/>
      <c r="B42" s="50"/>
      <c r="C42" s="50"/>
      <c r="D42" s="50"/>
      <c r="E42" s="50"/>
      <c r="F42" s="91"/>
      <c r="G42" s="91"/>
      <c r="H42" s="91"/>
      <c r="I42" s="90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x14ac:dyDescent="0.25">
      <c r="A43" s="47"/>
      <c r="B43" s="50"/>
      <c r="C43" s="50"/>
      <c r="D43" s="50"/>
      <c r="E43" s="50"/>
      <c r="F43" s="91"/>
      <c r="G43" s="91"/>
      <c r="H43" s="91"/>
      <c r="I43" s="90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x14ac:dyDescent="0.25">
      <c r="A44" s="47"/>
      <c r="B44" s="50"/>
      <c r="C44" s="50"/>
      <c r="D44" s="50"/>
      <c r="E44" s="50"/>
      <c r="F44" s="91"/>
      <c r="G44" s="91"/>
      <c r="H44" s="91"/>
      <c r="I44" s="90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25">
      <c r="A45" s="42" t="s">
        <v>84</v>
      </c>
      <c r="B45" s="43"/>
      <c r="C45" s="43"/>
      <c r="D45" s="43"/>
      <c r="E45" s="43"/>
      <c r="F45" s="63"/>
      <c r="G45" s="64"/>
      <c r="H45" s="64"/>
      <c r="I45" s="6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ht="28.5" x14ac:dyDescent="0.25">
      <c r="A46" s="66" t="s">
        <v>148</v>
      </c>
      <c r="B46" s="21">
        <f>D25</f>
        <v>17.600000000000001</v>
      </c>
      <c r="C46" s="18"/>
      <c r="D46" s="18"/>
      <c r="G46" s="15"/>
      <c r="H46" s="15"/>
      <c r="I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x14ac:dyDescent="0.25">
      <c r="A47" s="67" t="s">
        <v>147</v>
      </c>
      <c r="B47" s="21">
        <f>B26</f>
        <v>0.54</v>
      </c>
      <c r="C47" s="18"/>
      <c r="D47" s="18"/>
      <c r="G47" s="15"/>
      <c r="H47" s="15"/>
      <c r="I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 x14ac:dyDescent="0.25">
      <c r="A48" s="35"/>
      <c r="B48" s="135" t="s">
        <v>36</v>
      </c>
      <c r="C48" s="135"/>
      <c r="D48" s="135"/>
      <c r="E48" s="135" t="s">
        <v>37</v>
      </c>
      <c r="F48" s="135"/>
      <c r="G48" s="135"/>
      <c r="H48" s="135"/>
      <c r="I48" s="135"/>
      <c r="J48" s="90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60" customHeight="1" x14ac:dyDescent="0.25">
      <c r="A49" s="93" t="s">
        <v>149</v>
      </c>
      <c r="B49" s="92" t="s">
        <v>38</v>
      </c>
      <c r="C49" s="92" t="s">
        <v>22</v>
      </c>
      <c r="D49" s="92" t="s">
        <v>150</v>
      </c>
      <c r="E49" s="92" t="s">
        <v>151</v>
      </c>
      <c r="F49" s="92" t="s">
        <v>23</v>
      </c>
      <c r="G49" s="68" t="s">
        <v>146</v>
      </c>
      <c r="H49" s="92" t="s">
        <v>39</v>
      </c>
      <c r="I49" s="92" t="s">
        <v>24</v>
      </c>
      <c r="J49" s="90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15" customHeight="1" x14ac:dyDescent="0.25">
      <c r="A50" s="57">
        <f>IF(A40=0," ",A40)</f>
        <v>125</v>
      </c>
      <c r="B50" s="69">
        <v>12</v>
      </c>
      <c r="C50" s="70">
        <v>280000</v>
      </c>
      <c r="D50" s="69">
        <v>7</v>
      </c>
      <c r="E50" s="69">
        <v>4</v>
      </c>
      <c r="F50" s="69">
        <v>50</v>
      </c>
      <c r="G50" s="69">
        <v>7</v>
      </c>
      <c r="H50" s="71">
        <v>7000</v>
      </c>
      <c r="I50" s="69">
        <v>40</v>
      </c>
      <c r="J50" s="90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15" customHeight="1" x14ac:dyDescent="0.25">
      <c r="A51" s="57">
        <f>IF(A41=0," ",A41)</f>
        <v>250</v>
      </c>
      <c r="B51" s="69">
        <v>12</v>
      </c>
      <c r="C51" s="70">
        <v>280000</v>
      </c>
      <c r="D51" s="69">
        <v>14</v>
      </c>
      <c r="E51" s="69">
        <v>4</v>
      </c>
      <c r="F51" s="69">
        <v>50</v>
      </c>
      <c r="G51" s="69">
        <v>14</v>
      </c>
      <c r="H51" s="71">
        <v>7000</v>
      </c>
      <c r="I51" s="69">
        <v>40</v>
      </c>
      <c r="J51" s="19"/>
      <c r="K51" s="19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15" customHeight="1" x14ac:dyDescent="0.25">
      <c r="A52" s="57" t="str">
        <f>IF(A42=0," ",A42)</f>
        <v xml:space="preserve"> </v>
      </c>
      <c r="B52" s="69"/>
      <c r="C52" s="70"/>
      <c r="D52" s="69"/>
      <c r="E52" s="69"/>
      <c r="F52" s="69"/>
      <c r="G52" s="69"/>
      <c r="H52" s="71"/>
      <c r="I52" s="69"/>
      <c r="K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x14ac:dyDescent="0.25">
      <c r="A53" s="57" t="str">
        <f>IF(A43=0," ",A43)</f>
        <v xml:space="preserve"> </v>
      </c>
      <c r="B53" s="69"/>
      <c r="C53" s="70"/>
      <c r="D53" s="69"/>
      <c r="E53" s="69"/>
      <c r="F53" s="69"/>
      <c r="G53" s="69"/>
      <c r="H53" s="71"/>
      <c r="I53" s="69"/>
      <c r="K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x14ac:dyDescent="0.25">
      <c r="A54" s="57" t="str">
        <f>IF(A44=0," ",A44)</f>
        <v xml:space="preserve"> </v>
      </c>
      <c r="B54" s="69"/>
      <c r="C54" s="70"/>
      <c r="D54" s="69"/>
      <c r="E54" s="69"/>
      <c r="F54" s="69"/>
      <c r="G54" s="69"/>
      <c r="H54" s="71"/>
      <c r="I54" s="69"/>
      <c r="K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90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ht="18" x14ac:dyDescent="0.25">
      <c r="A56" s="14" t="s">
        <v>175</v>
      </c>
      <c r="B56" s="15"/>
      <c r="C56" s="15"/>
      <c r="D56" s="15"/>
      <c r="E56" s="15"/>
      <c r="F56" s="15"/>
      <c r="G56" s="15"/>
      <c r="H56" s="15"/>
      <c r="I56" s="15"/>
      <c r="J56" s="90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ht="15.75" x14ac:dyDescent="0.25">
      <c r="A57" s="34" t="s">
        <v>136</v>
      </c>
      <c r="B57" s="35"/>
      <c r="C57" s="35"/>
      <c r="D57" s="15"/>
      <c r="E57" s="15"/>
      <c r="F57" s="15"/>
      <c r="G57" s="15"/>
      <c r="H57" s="15"/>
      <c r="I57" s="15"/>
      <c r="J57" s="90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x14ac:dyDescent="0.25">
      <c r="A58" s="36" t="s">
        <v>11</v>
      </c>
      <c r="B58" s="77" t="str">
        <f>B4</f>
        <v>CTA</v>
      </c>
      <c r="C58" s="78"/>
      <c r="D58" s="15"/>
      <c r="E58" s="15"/>
      <c r="F58" s="15"/>
      <c r="G58" s="15"/>
      <c r="H58" s="15"/>
      <c r="I58" s="15"/>
      <c r="J58" s="90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30" customHeight="1" x14ac:dyDescent="0.25">
      <c r="A59" s="39" t="s">
        <v>13</v>
      </c>
      <c r="B59" s="136" t="str">
        <f>B8</f>
        <v>Midwest Corridor Storage Yard and Service &amp; Inspection Facility (Scenario LCR1)</v>
      </c>
      <c r="C59" s="137"/>
      <c r="D59" s="15"/>
      <c r="E59" s="15"/>
      <c r="F59" s="15"/>
      <c r="G59" s="15"/>
      <c r="H59" s="15"/>
      <c r="I59" s="15"/>
      <c r="J59" s="90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x14ac:dyDescent="0.25">
      <c r="A60" s="36" t="s">
        <v>114</v>
      </c>
      <c r="B60" s="81">
        <f>E9</f>
        <v>0</v>
      </c>
      <c r="C60" s="78"/>
      <c r="D60" s="15"/>
      <c r="E60" s="15"/>
      <c r="F60" s="15"/>
      <c r="G60" s="15"/>
      <c r="H60" s="15"/>
      <c r="I60" s="15"/>
      <c r="J60" s="90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ht="15.75" x14ac:dyDescent="0.25">
      <c r="A61" s="34" t="s">
        <v>137</v>
      </c>
      <c r="B61" s="35"/>
      <c r="C61" s="35"/>
      <c r="D61" s="15"/>
      <c r="E61" s="15"/>
      <c r="F61" s="15"/>
      <c r="G61" s="15"/>
      <c r="H61" s="15"/>
      <c r="I61" s="15"/>
      <c r="J61" s="90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x14ac:dyDescent="0.25">
      <c r="A62" s="36" t="s">
        <v>97</v>
      </c>
      <c r="B62" s="69"/>
      <c r="C62" s="37"/>
      <c r="D62" s="15"/>
      <c r="E62" s="15"/>
      <c r="F62" s="15"/>
      <c r="G62" s="15"/>
      <c r="H62" s="15"/>
      <c r="I62" s="15"/>
      <c r="J62" s="90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ht="43.5" x14ac:dyDescent="0.25">
      <c r="A63" s="93" t="s">
        <v>158</v>
      </c>
      <c r="B63" s="93" t="s">
        <v>94</v>
      </c>
      <c r="C63" s="94" t="s">
        <v>95</v>
      </c>
      <c r="D63" s="15"/>
      <c r="E63" s="15"/>
      <c r="F63" s="15"/>
      <c r="G63" s="15"/>
      <c r="H63" s="15"/>
      <c r="I63" s="15"/>
      <c r="J63" s="90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x14ac:dyDescent="0.25">
      <c r="A64" s="75">
        <v>10</v>
      </c>
      <c r="B64" s="69"/>
      <c r="C64" s="69"/>
      <c r="D64" s="15"/>
      <c r="E64" s="15"/>
      <c r="F64" s="15"/>
      <c r="G64" s="15"/>
      <c r="H64" s="15"/>
      <c r="I64" s="15"/>
      <c r="J64" s="90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x14ac:dyDescent="0.25">
      <c r="A65" s="75">
        <v>50</v>
      </c>
      <c r="B65" s="69"/>
      <c r="C65" s="69"/>
      <c r="D65" s="15"/>
      <c r="E65" s="15"/>
      <c r="F65" s="15"/>
      <c r="G65" s="15"/>
      <c r="H65" s="15"/>
      <c r="I65" s="15"/>
      <c r="J65" s="90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x14ac:dyDescent="0.25">
      <c r="A66" s="75">
        <v>100</v>
      </c>
      <c r="B66" s="69"/>
      <c r="C66" s="69"/>
      <c r="D66" s="15"/>
      <c r="E66" s="15"/>
      <c r="F66" s="15"/>
      <c r="G66" s="15"/>
      <c r="H66" s="15"/>
      <c r="I66" s="15"/>
      <c r="J66" s="90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x14ac:dyDescent="0.25">
      <c r="A67" s="75">
        <v>500</v>
      </c>
      <c r="B67" s="69"/>
      <c r="C67" s="69"/>
      <c r="D67" s="15"/>
      <c r="E67" s="15"/>
      <c r="F67" s="15"/>
      <c r="G67" s="15"/>
      <c r="H67" s="15"/>
      <c r="I67" s="15"/>
      <c r="J67" s="90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x14ac:dyDescent="0.25">
      <c r="A68" s="76" t="s">
        <v>96</v>
      </c>
      <c r="B68" s="44"/>
      <c r="C68" s="45"/>
      <c r="D68" s="15"/>
      <c r="E68" s="15"/>
      <c r="F68" s="15"/>
      <c r="G68" s="15"/>
      <c r="H68" s="15"/>
      <c r="I68" s="15"/>
      <c r="J68" s="90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ht="15.75" x14ac:dyDescent="0.25">
      <c r="A69" s="82" t="s">
        <v>138</v>
      </c>
      <c r="B69" s="83"/>
      <c r="C69" s="83"/>
      <c r="D69" s="15"/>
      <c r="E69" s="15"/>
      <c r="F69" s="15"/>
      <c r="G69" s="15"/>
      <c r="H69" s="15"/>
      <c r="I69" s="15"/>
      <c r="J69" s="90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x14ac:dyDescent="0.25">
      <c r="A70" s="84" t="s">
        <v>18</v>
      </c>
      <c r="B70" s="57">
        <f>Project_Useful_Life</f>
        <v>50</v>
      </c>
      <c r="C70" s="15"/>
      <c r="D70" s="15"/>
      <c r="E70" s="15"/>
      <c r="F70" s="15"/>
      <c r="G70" s="15"/>
      <c r="H70" s="15"/>
      <c r="I70" s="15"/>
      <c r="J70" s="90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ht="15.75" x14ac:dyDescent="0.25">
      <c r="A71" s="34" t="s">
        <v>99</v>
      </c>
      <c r="B71" s="35"/>
      <c r="C71" s="35"/>
      <c r="D71" s="15"/>
      <c r="E71" s="15"/>
      <c r="F71" s="15"/>
      <c r="G71" s="15"/>
      <c r="H71" s="15"/>
      <c r="I71" s="15"/>
      <c r="J71" s="90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x14ac:dyDescent="0.25">
      <c r="A72" s="84" t="s">
        <v>98</v>
      </c>
      <c r="B72" s="47"/>
      <c r="C72" s="15"/>
      <c r="D72" s="15"/>
      <c r="E72" s="15"/>
      <c r="F72" s="15"/>
      <c r="G72" s="15"/>
      <c r="H72" s="15"/>
      <c r="I72" s="15"/>
      <c r="J72" s="90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ht="15.75" x14ac:dyDescent="0.25">
      <c r="A73" s="34" t="s">
        <v>139</v>
      </c>
      <c r="B73" s="35"/>
      <c r="C73" s="35"/>
      <c r="D73" s="15"/>
      <c r="E73" s="15"/>
      <c r="F73" s="15"/>
      <c r="G73" s="15"/>
      <c r="H73" s="15"/>
      <c r="I73" s="15"/>
      <c r="J73" s="9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ht="29.25" x14ac:dyDescent="0.25">
      <c r="A74" s="96" t="s">
        <v>159</v>
      </c>
      <c r="B74" s="94" t="s">
        <v>140</v>
      </c>
      <c r="C74" s="94" t="s">
        <v>141</v>
      </c>
      <c r="D74" s="15"/>
      <c r="E74" s="15"/>
      <c r="F74" s="15"/>
      <c r="G74" s="15"/>
      <c r="H74" s="15"/>
      <c r="I74" s="15"/>
      <c r="J74" s="9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x14ac:dyDescent="0.25">
      <c r="A75" s="87"/>
      <c r="B75" s="85"/>
      <c r="C75" s="85"/>
      <c r="D75" s="15"/>
      <c r="E75" s="15"/>
      <c r="F75" s="15"/>
      <c r="G75" s="15"/>
      <c r="H75" s="15"/>
      <c r="I75" s="15"/>
      <c r="J75" s="90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x14ac:dyDescent="0.25">
      <c r="A76" s="87"/>
      <c r="B76" s="85"/>
      <c r="C76" s="86"/>
      <c r="D76" s="15"/>
      <c r="E76" s="15"/>
      <c r="F76" s="15"/>
      <c r="G76" s="15"/>
      <c r="H76" s="15"/>
      <c r="I76" s="15"/>
      <c r="J76" s="90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x14ac:dyDescent="0.25">
      <c r="A77" s="87"/>
      <c r="B77" s="86"/>
      <c r="C77" s="86"/>
      <c r="D77" s="15"/>
      <c r="E77" s="15"/>
      <c r="F77" s="15"/>
      <c r="G77" s="15"/>
      <c r="H77" s="15"/>
      <c r="I77" s="15"/>
      <c r="J77" s="90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x14ac:dyDescent="0.25">
      <c r="A78" s="87"/>
      <c r="B78" s="86"/>
      <c r="C78" s="86"/>
      <c r="D78" s="15"/>
      <c r="E78" s="15"/>
      <c r="F78" s="15"/>
      <c r="G78" s="15"/>
      <c r="H78" s="15"/>
      <c r="I78" s="15"/>
      <c r="J78" s="90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x14ac:dyDescent="0.25">
      <c r="A79" s="87"/>
      <c r="B79" s="86"/>
      <c r="C79" s="86"/>
      <c r="D79" s="15"/>
      <c r="E79" s="15"/>
      <c r="F79" s="15"/>
      <c r="G79" s="15"/>
      <c r="H79" s="15"/>
      <c r="I79" s="15"/>
      <c r="J79" s="90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90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90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90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90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9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90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90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90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90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90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90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90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90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90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90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90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90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90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90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90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90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90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90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90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90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90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90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90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90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90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90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90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90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90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90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90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90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90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90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90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90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90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90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90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90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90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90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90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90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90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90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90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90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90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90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90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90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90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90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90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90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90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90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90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90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90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90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90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90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90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90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90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90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90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90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90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90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90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90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90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90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90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90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90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90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90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90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90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90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90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90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90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90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90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90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90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90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90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90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90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90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90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90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90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90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90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90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90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90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90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90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90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9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90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90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90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90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90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90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90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90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90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90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90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90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90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90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90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90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90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90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90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90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90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90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90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90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90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90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90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90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90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90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90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90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90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90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90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90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90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90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90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90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90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90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90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90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90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90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90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90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90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90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90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90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90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90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90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90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90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90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90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90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90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90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90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90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90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90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90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90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90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90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90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90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90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90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90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90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90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90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90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90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90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90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90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90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90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90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90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90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90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90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90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90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90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90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90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90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90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90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90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90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90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90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90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90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90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90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90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90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90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90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1:23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90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90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1:23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90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1:23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90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1:23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90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1:23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90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1:23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90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1:23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90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1:23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90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pans="1:23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90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pans="1:23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90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pans="1:23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90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pans="1:23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90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pans="1:23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90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pans="1:23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90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pans="1:23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90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pans="1:23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90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pans="1:23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90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pans="1:23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90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pans="1:23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90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pans="1:23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90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3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90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pans="1:23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90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pans="1:23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90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pans="1:23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90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</sheetData>
  <mergeCells count="14">
    <mergeCell ref="F37:F39"/>
    <mergeCell ref="B48:D48"/>
    <mergeCell ref="E48:I48"/>
    <mergeCell ref="B59:C59"/>
    <mergeCell ref="C33:E33"/>
    <mergeCell ref="B36:C36"/>
    <mergeCell ref="B14:E14"/>
    <mergeCell ref="C15:D15"/>
    <mergeCell ref="B25:C25"/>
    <mergeCell ref="B10:C10"/>
    <mergeCell ref="A37:A39"/>
    <mergeCell ref="B37:B39"/>
    <mergeCell ref="C37:C39"/>
    <mergeCell ref="D37:D39"/>
  </mergeCells>
  <pageMargins left="0.5" right="0.5" top="0.75" bottom="0.75" header="0.3" footer="0.3"/>
  <pageSetup scale="59" fitToHeight="3" orientation="landscape" r:id="rId1"/>
  <headerFooter>
    <oddHeader>&amp;A</oddHeader>
    <oddFooter>&amp;L&amp;BDewberry Confidential&amp;B&amp;C&amp;D&amp;RPage &amp;P</oddFooter>
  </headerFooter>
  <ignoredErrors>
    <ignoredError sqref="B21 B70 B46:B47 A50:A54 B58:C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4"/>
  <sheetViews>
    <sheetView workbookViewId="0"/>
  </sheetViews>
  <sheetFormatPr defaultRowHeight="15" x14ac:dyDescent="0.25"/>
  <cols>
    <col min="1" max="1" width="52.85546875" customWidth="1"/>
    <col min="2" max="2" width="25.7109375" customWidth="1"/>
    <col min="3" max="3" width="22.7109375" customWidth="1"/>
    <col min="4" max="4" width="14.7109375" customWidth="1"/>
    <col min="5" max="7" width="15.7109375" customWidth="1"/>
    <col min="8" max="9" width="18.7109375" customWidth="1"/>
    <col min="10" max="10" width="16.7109375" style="16" customWidth="1"/>
    <col min="11" max="11" width="11.85546875" customWidth="1"/>
  </cols>
  <sheetData>
    <row r="1" spans="1:23" ht="18" x14ac:dyDescent="0.25">
      <c r="A1" s="14" t="s">
        <v>106</v>
      </c>
    </row>
    <row r="2" spans="1:23" ht="18" x14ac:dyDescent="0.25">
      <c r="A2" s="14" t="s">
        <v>47</v>
      </c>
      <c r="B2" s="15"/>
      <c r="C2" s="15"/>
      <c r="D2" s="15"/>
      <c r="E2" s="15"/>
      <c r="F2" s="15"/>
      <c r="G2" s="15"/>
      <c r="H2" s="15"/>
      <c r="I2" s="15"/>
      <c r="J2" s="90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75" x14ac:dyDescent="0.25">
      <c r="A3" s="34" t="s">
        <v>123</v>
      </c>
      <c r="B3" s="35"/>
      <c r="C3" s="35"/>
      <c r="D3" s="15"/>
      <c r="E3" s="15"/>
      <c r="F3" s="15"/>
      <c r="G3" s="15"/>
      <c r="H3" s="15"/>
      <c r="I3" s="15"/>
      <c r="J3" s="90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36" t="s">
        <v>113</v>
      </c>
      <c r="B4" s="44" t="s">
        <v>199</v>
      </c>
      <c r="C4" s="45"/>
      <c r="D4" s="15"/>
      <c r="E4" s="15"/>
      <c r="F4" s="15"/>
      <c r="G4" s="15"/>
      <c r="H4" s="15"/>
      <c r="I4" s="15"/>
      <c r="J4" s="90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x14ac:dyDescent="0.25">
      <c r="A5" s="36" t="s">
        <v>46</v>
      </c>
      <c r="B5" s="44" t="s">
        <v>102</v>
      </c>
      <c r="C5" s="45"/>
      <c r="D5" s="15"/>
      <c r="E5" s="15"/>
      <c r="F5" s="15"/>
      <c r="G5" s="15"/>
      <c r="H5" s="15"/>
      <c r="I5" s="15"/>
      <c r="J5" s="9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25">
      <c r="A6" s="36" t="s">
        <v>125</v>
      </c>
      <c r="B6" s="44" t="s">
        <v>104</v>
      </c>
      <c r="C6" s="45"/>
      <c r="D6" s="15"/>
      <c r="E6" s="15"/>
      <c r="F6" s="15"/>
      <c r="G6" s="15"/>
      <c r="H6" s="15"/>
      <c r="I6" s="15"/>
      <c r="J6" s="90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.75" x14ac:dyDescent="0.25">
      <c r="A7" s="34" t="s">
        <v>124</v>
      </c>
      <c r="B7" s="35"/>
      <c r="C7" s="35"/>
      <c r="D7" s="35"/>
      <c r="E7" s="35"/>
      <c r="F7" s="15"/>
      <c r="G7" s="15"/>
      <c r="H7" s="15"/>
      <c r="I7" s="15"/>
      <c r="J7" s="90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5">
      <c r="A8" s="36" t="s">
        <v>13</v>
      </c>
      <c r="B8" s="44" t="s">
        <v>105</v>
      </c>
      <c r="C8" s="46"/>
      <c r="D8" s="46"/>
      <c r="E8" s="45"/>
      <c r="F8" s="15"/>
      <c r="G8" s="15"/>
      <c r="H8" s="15"/>
      <c r="I8" s="15"/>
      <c r="J8" s="9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x14ac:dyDescent="0.25">
      <c r="A9" s="36" t="s">
        <v>12</v>
      </c>
      <c r="B9" s="47">
        <v>2016</v>
      </c>
      <c r="C9" s="37"/>
      <c r="D9" s="36" t="s">
        <v>114</v>
      </c>
      <c r="E9" s="104"/>
      <c r="F9" s="15"/>
      <c r="G9" s="15"/>
      <c r="H9" s="15"/>
      <c r="I9" s="15"/>
      <c r="J9" s="9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x14ac:dyDescent="0.25">
      <c r="A10" s="67" t="s">
        <v>183</v>
      </c>
      <c r="B10" s="130"/>
      <c r="C10" s="131"/>
      <c r="D10" s="36" t="s">
        <v>184</v>
      </c>
      <c r="E10" s="104"/>
      <c r="F10" s="15"/>
      <c r="G10" s="15"/>
      <c r="H10" s="15"/>
      <c r="I10" s="15"/>
      <c r="J10" s="9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25">
      <c r="A11" s="36" t="s">
        <v>1</v>
      </c>
      <c r="B11" s="48" t="s">
        <v>68</v>
      </c>
      <c r="C11" s="38"/>
      <c r="D11" s="38"/>
      <c r="E11" s="38"/>
      <c r="F11" s="15"/>
      <c r="G11" s="15"/>
      <c r="H11" s="15"/>
      <c r="I11" s="15"/>
      <c r="J11" s="9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5">
      <c r="A12" s="36" t="s">
        <v>14</v>
      </c>
      <c r="B12" s="48" t="s">
        <v>5</v>
      </c>
      <c r="C12" s="15"/>
      <c r="D12" s="15"/>
      <c r="E12" s="15"/>
      <c r="F12" s="15"/>
      <c r="G12" s="15"/>
      <c r="H12" s="15"/>
      <c r="I12" s="15"/>
      <c r="J12" s="90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36" t="s">
        <v>15</v>
      </c>
      <c r="B13" s="79" t="s">
        <v>176</v>
      </c>
      <c r="C13" s="15"/>
      <c r="D13" s="15"/>
      <c r="E13" s="15"/>
      <c r="F13" s="15"/>
      <c r="G13" s="15"/>
      <c r="H13" s="15"/>
      <c r="I13" s="15"/>
      <c r="J13" s="9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30" customHeight="1" x14ac:dyDescent="0.25">
      <c r="A14" s="39" t="s">
        <v>16</v>
      </c>
      <c r="B14" s="141" t="s">
        <v>71</v>
      </c>
      <c r="C14" s="142"/>
      <c r="D14" s="142"/>
      <c r="E14" s="143"/>
      <c r="F14" s="15"/>
      <c r="G14" s="15"/>
      <c r="H14" s="15"/>
      <c r="I14" s="15"/>
      <c r="J14" s="90"/>
      <c r="K14" s="15"/>
      <c r="L14" s="15"/>
      <c r="M14" s="15"/>
      <c r="N14" s="17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30" customHeight="1" x14ac:dyDescent="0.25">
      <c r="A15" s="39" t="s">
        <v>156</v>
      </c>
      <c r="B15" s="80">
        <v>500</v>
      </c>
      <c r="C15" s="127" t="s">
        <v>126</v>
      </c>
      <c r="D15" s="127"/>
      <c r="E15" s="100" t="s">
        <v>115</v>
      </c>
      <c r="F15" s="15"/>
      <c r="G15" s="15"/>
      <c r="H15" s="15"/>
      <c r="I15" s="15"/>
      <c r="J15" s="90"/>
      <c r="K15" s="15"/>
      <c r="L15" s="15"/>
      <c r="M15" s="15"/>
      <c r="N15" s="17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5.75" x14ac:dyDescent="0.25">
      <c r="A16" s="34" t="s">
        <v>127</v>
      </c>
      <c r="B16" s="35"/>
      <c r="C16" s="35"/>
      <c r="D16" s="35"/>
      <c r="E16" s="35"/>
      <c r="F16" s="15"/>
      <c r="G16" s="15"/>
      <c r="H16" s="15"/>
      <c r="I16" s="15"/>
      <c r="J16" s="9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5">
      <c r="A17" s="36" t="s">
        <v>17</v>
      </c>
      <c r="B17" s="50">
        <v>20000000</v>
      </c>
      <c r="C17" s="15"/>
      <c r="D17" s="15"/>
      <c r="E17" s="15"/>
      <c r="F17" s="15"/>
      <c r="G17" s="15"/>
      <c r="H17" s="15"/>
      <c r="I17" s="15"/>
      <c r="J17" s="9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5">
      <c r="A18" s="36" t="s">
        <v>48</v>
      </c>
      <c r="B18" s="48" t="s">
        <v>116</v>
      </c>
      <c r="C18" s="15"/>
      <c r="D18" s="15"/>
      <c r="E18" s="15"/>
      <c r="F18" s="15"/>
      <c r="G18" s="15"/>
      <c r="H18" s="15"/>
      <c r="I18" s="15"/>
      <c r="J18" s="9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5">
      <c r="A19" s="36" t="s">
        <v>18</v>
      </c>
      <c r="B19" s="51">
        <v>50</v>
      </c>
      <c r="C19" s="15"/>
      <c r="D19" s="15"/>
      <c r="E19" s="15"/>
      <c r="F19" s="15"/>
      <c r="G19" s="15"/>
      <c r="H19" s="15"/>
      <c r="I19" s="15"/>
      <c r="J19" s="9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5">
      <c r="A20" s="36" t="s">
        <v>155</v>
      </c>
      <c r="B20" s="51">
        <v>100</v>
      </c>
      <c r="C20" s="15"/>
      <c r="D20" s="15"/>
      <c r="E20" s="15"/>
      <c r="F20" s="15"/>
      <c r="G20" s="15"/>
      <c r="H20" s="15"/>
      <c r="I20" s="15"/>
      <c r="J20" s="9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36" t="s">
        <v>19</v>
      </c>
      <c r="B21" s="52">
        <f>0.05*Total_Project_Initial_Cost</f>
        <v>1000000</v>
      </c>
      <c r="C21" s="15"/>
      <c r="D21" s="15"/>
      <c r="E21" s="15"/>
      <c r="F21" s="15"/>
      <c r="G21" s="15"/>
      <c r="H21" s="15"/>
      <c r="I21" s="15"/>
      <c r="J21" s="9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36" t="s">
        <v>20</v>
      </c>
      <c r="B22" s="44" t="s">
        <v>107</v>
      </c>
      <c r="C22" s="46"/>
      <c r="D22" s="46"/>
      <c r="E22" s="45"/>
      <c r="F22" s="15"/>
      <c r="G22" s="15"/>
      <c r="H22" s="15"/>
      <c r="I22" s="15"/>
      <c r="J22" s="90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5">
      <c r="A23" s="36" t="s">
        <v>21</v>
      </c>
      <c r="B23" s="53">
        <v>7.0000000000000007E-2</v>
      </c>
      <c r="C23" s="15"/>
      <c r="D23" s="15"/>
      <c r="E23" s="15"/>
      <c r="F23" s="15"/>
      <c r="G23" s="15"/>
      <c r="H23" s="15"/>
      <c r="I23" s="15"/>
      <c r="J23" s="9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5.75" x14ac:dyDescent="0.25">
      <c r="A24" s="34" t="s">
        <v>128</v>
      </c>
      <c r="B24" s="35"/>
      <c r="C24" s="35"/>
      <c r="D24" s="35"/>
      <c r="E24" s="35"/>
      <c r="F24" s="15"/>
      <c r="G24" s="15"/>
      <c r="H24" s="15"/>
      <c r="I24" s="15"/>
      <c r="J24" s="9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30" customHeight="1" x14ac:dyDescent="0.25">
      <c r="A25" s="66" t="s">
        <v>148</v>
      </c>
      <c r="B25" s="128" t="s">
        <v>117</v>
      </c>
      <c r="C25" s="129"/>
      <c r="D25" s="54">
        <v>22.44</v>
      </c>
      <c r="G25" s="15"/>
      <c r="H25" s="15"/>
      <c r="I25" s="15"/>
      <c r="J25" s="9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5" customHeight="1" x14ac:dyDescent="0.25">
      <c r="A26" s="67" t="s">
        <v>147</v>
      </c>
      <c r="B26" s="55">
        <v>0.54</v>
      </c>
      <c r="C26" s="41"/>
      <c r="D26" s="41"/>
      <c r="G26" s="15"/>
      <c r="H26" s="15"/>
      <c r="I26" s="15"/>
      <c r="J26" s="9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0" customHeight="1" x14ac:dyDescent="0.25">
      <c r="A27" s="73" t="s">
        <v>118</v>
      </c>
      <c r="B27" s="56" t="s">
        <v>73</v>
      </c>
      <c r="C27" s="41"/>
      <c r="D27" s="41"/>
      <c r="G27" s="15"/>
      <c r="H27" s="15"/>
      <c r="I27" s="15"/>
      <c r="J27" s="9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5" customHeight="1" x14ac:dyDescent="0.25">
      <c r="A28" s="73" t="s">
        <v>162</v>
      </c>
      <c r="B28" s="87">
        <v>5</v>
      </c>
      <c r="C28" s="41"/>
      <c r="D28" s="41"/>
      <c r="G28" s="15"/>
      <c r="H28" s="15"/>
      <c r="I28" s="15"/>
      <c r="J28" s="90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5" customHeight="1" x14ac:dyDescent="0.25">
      <c r="A29" s="144" t="s">
        <v>145</v>
      </c>
      <c r="B29" s="144"/>
      <c r="C29" s="144"/>
      <c r="D29" s="144"/>
      <c r="G29" s="15"/>
      <c r="H29" s="15"/>
      <c r="I29" s="15"/>
      <c r="J29" s="9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5" customHeight="1" x14ac:dyDescent="0.25">
      <c r="A30" s="73" t="s">
        <v>163</v>
      </c>
      <c r="B30" s="87">
        <v>0.5</v>
      </c>
      <c r="C30" s="41"/>
      <c r="D30" s="41"/>
      <c r="G30" s="15"/>
      <c r="H30" s="15"/>
      <c r="I30" s="15"/>
      <c r="J30" s="9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5" customHeight="1" x14ac:dyDescent="0.25">
      <c r="A31" s="73" t="s">
        <v>164</v>
      </c>
      <c r="B31" s="97">
        <v>82000</v>
      </c>
      <c r="C31" s="41"/>
      <c r="D31" s="41"/>
      <c r="G31" s="15"/>
      <c r="H31" s="15"/>
      <c r="I31" s="15"/>
      <c r="J31" s="90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15" customHeight="1" x14ac:dyDescent="0.25">
      <c r="A32" s="144" t="s">
        <v>160</v>
      </c>
      <c r="B32" s="144"/>
      <c r="C32" s="144"/>
      <c r="D32" s="144"/>
      <c r="G32" s="15"/>
      <c r="H32" s="15"/>
      <c r="I32" s="15"/>
      <c r="J32" s="9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15" customHeight="1" x14ac:dyDescent="0.25">
      <c r="A33" s="73" t="s">
        <v>161</v>
      </c>
      <c r="B33" s="87">
        <v>0.5</v>
      </c>
      <c r="C33" s="41"/>
      <c r="D33" s="41"/>
      <c r="G33" s="15"/>
      <c r="H33" s="15"/>
      <c r="I33" s="15"/>
      <c r="J33" s="9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15" customHeight="1" x14ac:dyDescent="0.25">
      <c r="A34" s="73" t="s">
        <v>49</v>
      </c>
      <c r="B34" s="87">
        <v>10</v>
      </c>
      <c r="C34" s="41"/>
      <c r="D34" s="41"/>
      <c r="G34" s="15"/>
      <c r="H34" s="15"/>
      <c r="I34" s="15"/>
      <c r="J34" s="90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 x14ac:dyDescent="0.25">
      <c r="A35" s="140" t="s">
        <v>165</v>
      </c>
      <c r="B35" s="140"/>
      <c r="C35" s="140" t="s">
        <v>166</v>
      </c>
      <c r="D35" s="140"/>
      <c r="G35" s="15"/>
      <c r="H35" s="15"/>
      <c r="I35" s="15"/>
      <c r="J35" s="90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45" customHeight="1" x14ac:dyDescent="0.25">
      <c r="A36" s="98" t="s">
        <v>52</v>
      </c>
      <c r="B36" s="97">
        <v>2000</v>
      </c>
      <c r="C36" s="98" t="s">
        <v>53</v>
      </c>
      <c r="D36" s="97">
        <v>32000</v>
      </c>
      <c r="G36" s="15"/>
      <c r="H36" s="15"/>
      <c r="I36" s="15"/>
      <c r="J36" s="90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45" customHeight="1" x14ac:dyDescent="0.25">
      <c r="A37" s="98" t="s">
        <v>51</v>
      </c>
      <c r="B37" s="87">
        <v>25</v>
      </c>
      <c r="C37" s="98" t="s">
        <v>50</v>
      </c>
      <c r="D37" s="87">
        <v>1.67</v>
      </c>
      <c r="G37" s="15"/>
      <c r="H37" s="15"/>
      <c r="I37" s="15"/>
      <c r="J37" s="90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18" x14ac:dyDescent="0.25">
      <c r="A38" s="14" t="s">
        <v>130</v>
      </c>
      <c r="B38" s="15"/>
      <c r="C38" s="15"/>
      <c r="D38" s="15"/>
      <c r="E38" s="15"/>
      <c r="F38" s="15"/>
      <c r="G38" s="15"/>
      <c r="H38" s="15"/>
      <c r="I38" s="15"/>
      <c r="J38" s="90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15.75" x14ac:dyDescent="0.25">
      <c r="A39" s="34" t="s">
        <v>129</v>
      </c>
      <c r="B39" s="35"/>
      <c r="C39" s="35"/>
      <c r="D39" s="35"/>
      <c r="E39" s="35"/>
      <c r="F39" s="15"/>
      <c r="G39" s="15"/>
      <c r="H39" s="15"/>
      <c r="I39" s="15"/>
      <c r="J39" s="90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36" t="s">
        <v>54</v>
      </c>
      <c r="B40" s="48" t="s">
        <v>40</v>
      </c>
      <c r="C40" s="15"/>
      <c r="D40" s="15"/>
      <c r="E40" s="15"/>
      <c r="F40" s="15"/>
      <c r="G40" s="15"/>
      <c r="H40" s="15"/>
      <c r="I40" s="15"/>
      <c r="J40" s="9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15.75" x14ac:dyDescent="0.25">
      <c r="A41" s="34" t="s">
        <v>131</v>
      </c>
      <c r="B41" s="35"/>
      <c r="C41" s="35"/>
      <c r="D41" s="35"/>
      <c r="E41" s="35"/>
      <c r="F41" s="35"/>
      <c r="G41" s="15"/>
      <c r="H41" s="15"/>
      <c r="I41" s="15"/>
      <c r="J41" s="90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25">
      <c r="A42" s="67" t="s">
        <v>154</v>
      </c>
      <c r="B42" s="57">
        <f>B9</f>
        <v>2016</v>
      </c>
      <c r="I42" s="15"/>
      <c r="J42" s="90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x14ac:dyDescent="0.25">
      <c r="A43" s="67" t="s">
        <v>152</v>
      </c>
      <c r="B43" s="47">
        <v>1926</v>
      </c>
      <c r="C43" s="2"/>
      <c r="D43" s="2"/>
      <c r="E43" s="2"/>
      <c r="F43" s="2"/>
      <c r="G43" s="2"/>
      <c r="H43" s="2"/>
      <c r="I43" s="15"/>
      <c r="J43" s="90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x14ac:dyDescent="0.25">
      <c r="A44" s="67" t="s">
        <v>153</v>
      </c>
      <c r="B44" s="47">
        <v>45</v>
      </c>
      <c r="C44" s="2"/>
      <c r="D44" s="2"/>
      <c r="E44" s="2"/>
      <c r="F44" s="2"/>
      <c r="G44" s="2"/>
      <c r="H44" s="2"/>
      <c r="I44" s="15"/>
      <c r="J44" s="9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25">
      <c r="A45" s="42" t="s">
        <v>169</v>
      </c>
      <c r="B45" s="43"/>
      <c r="C45" s="43"/>
      <c r="D45" s="43"/>
      <c r="E45" s="43"/>
      <c r="F45" s="43"/>
      <c r="G45" s="15"/>
      <c r="H45" s="15"/>
      <c r="I45" s="15"/>
      <c r="J45" s="90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ht="30" customHeight="1" x14ac:dyDescent="0.25">
      <c r="A46" s="95" t="s">
        <v>119</v>
      </c>
      <c r="B46" s="58">
        <v>3</v>
      </c>
      <c r="C46" s="138" t="s">
        <v>120</v>
      </c>
      <c r="D46" s="138"/>
      <c r="E46" s="138"/>
      <c r="F46" s="58">
        <v>1</v>
      </c>
      <c r="G46" s="15"/>
      <c r="H46" s="15"/>
      <c r="I46" s="15"/>
      <c r="J46" s="90"/>
      <c r="K46" s="15"/>
      <c r="L46" s="15"/>
      <c r="M46" s="15" t="s">
        <v>25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x14ac:dyDescent="0.25">
      <c r="A47" s="36" t="s">
        <v>173</v>
      </c>
      <c r="B47" s="44" t="s">
        <v>200</v>
      </c>
      <c r="C47" s="46"/>
      <c r="D47" s="46"/>
      <c r="E47" s="46"/>
      <c r="F47" s="45"/>
      <c r="G47" s="15"/>
      <c r="H47" s="15"/>
      <c r="I47" s="15"/>
      <c r="J47" s="90" t="s">
        <v>25</v>
      </c>
      <c r="K47" s="15"/>
      <c r="L47" s="15"/>
      <c r="M47" s="15" t="s">
        <v>25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x14ac:dyDescent="0.25">
      <c r="A48" s="42" t="s">
        <v>132</v>
      </c>
      <c r="B48" s="43"/>
      <c r="C48" s="43"/>
      <c r="D48" s="43"/>
      <c r="E48" s="43"/>
      <c r="F48" s="43"/>
      <c r="G48" s="15"/>
      <c r="H48" s="15"/>
      <c r="I48" s="15"/>
      <c r="J48" s="90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45" customHeight="1" x14ac:dyDescent="0.25">
      <c r="A49" s="59"/>
      <c r="B49" s="139" t="s">
        <v>26</v>
      </c>
      <c r="C49" s="139"/>
      <c r="D49" s="89" t="s">
        <v>27</v>
      </c>
      <c r="E49" s="89" t="s">
        <v>28</v>
      </c>
      <c r="F49" s="60"/>
      <c r="G49" s="15"/>
      <c r="H49" s="15"/>
      <c r="I49" s="90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15" customHeight="1" x14ac:dyDescent="0.25">
      <c r="A50" s="132" t="s">
        <v>149</v>
      </c>
      <c r="B50" s="133" t="s">
        <v>29</v>
      </c>
      <c r="C50" s="133" t="s">
        <v>30</v>
      </c>
      <c r="D50" s="133" t="s">
        <v>31</v>
      </c>
      <c r="E50" s="61" t="s">
        <v>32</v>
      </c>
      <c r="F50" s="133" t="s">
        <v>121</v>
      </c>
      <c r="G50" s="91"/>
      <c r="H50" s="91"/>
      <c r="I50" s="90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30" customHeight="1" x14ac:dyDescent="0.25">
      <c r="A51" s="132"/>
      <c r="B51" s="133"/>
      <c r="C51" s="133"/>
      <c r="D51" s="133"/>
      <c r="E51" s="49" t="s">
        <v>33</v>
      </c>
      <c r="F51" s="133"/>
      <c r="G51" s="91"/>
      <c r="H51" s="91"/>
      <c r="I51" s="90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30" customHeight="1" x14ac:dyDescent="0.25">
      <c r="A52" s="132"/>
      <c r="B52" s="133"/>
      <c r="C52" s="133"/>
      <c r="D52" s="133"/>
      <c r="E52" s="92" t="s">
        <v>34</v>
      </c>
      <c r="F52" s="133"/>
      <c r="G52" s="91"/>
      <c r="H52" s="91"/>
      <c r="I52" s="90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x14ac:dyDescent="0.25">
      <c r="A53" s="47">
        <v>2003</v>
      </c>
      <c r="B53" s="50">
        <v>31000</v>
      </c>
      <c r="C53" s="50">
        <v>5000</v>
      </c>
      <c r="D53" s="50">
        <v>750</v>
      </c>
      <c r="E53" s="50">
        <v>2500</v>
      </c>
      <c r="F53" s="48" t="s">
        <v>122</v>
      </c>
      <c r="G53" s="91"/>
      <c r="H53" s="91"/>
      <c r="I53" s="90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x14ac:dyDescent="0.25">
      <c r="A54" s="47">
        <v>2011</v>
      </c>
      <c r="B54" s="50">
        <v>58000</v>
      </c>
      <c r="C54" s="50">
        <v>19000</v>
      </c>
      <c r="D54" s="50">
        <v>1250</v>
      </c>
      <c r="E54" s="50">
        <v>5000</v>
      </c>
      <c r="F54" s="48" t="s">
        <v>122</v>
      </c>
      <c r="G54" s="91"/>
      <c r="H54" s="91"/>
      <c r="I54" s="90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x14ac:dyDescent="0.25">
      <c r="A55" s="47"/>
      <c r="B55" s="50"/>
      <c r="C55" s="50"/>
      <c r="D55" s="50"/>
      <c r="E55" s="50"/>
      <c r="F55" s="48"/>
      <c r="G55" s="91"/>
      <c r="H55" s="91"/>
      <c r="I55" s="90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x14ac:dyDescent="0.25">
      <c r="A56" s="47"/>
      <c r="B56" s="50"/>
      <c r="C56" s="50"/>
      <c r="D56" s="50"/>
      <c r="E56" s="50"/>
      <c r="F56" s="48"/>
      <c r="G56" s="91"/>
      <c r="H56" s="91"/>
      <c r="I56" s="90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x14ac:dyDescent="0.25">
      <c r="A57" s="47"/>
      <c r="B57" s="50"/>
      <c r="C57" s="50"/>
      <c r="D57" s="50"/>
      <c r="E57" s="50"/>
      <c r="F57" s="48"/>
      <c r="G57" s="91"/>
      <c r="H57" s="91"/>
      <c r="I57" s="90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x14ac:dyDescent="0.25">
      <c r="A58" s="42" t="s">
        <v>133</v>
      </c>
      <c r="B58" s="43"/>
      <c r="C58" s="43"/>
      <c r="D58" s="43"/>
      <c r="E58" s="43"/>
      <c r="F58" s="63"/>
      <c r="G58" s="64"/>
      <c r="H58" s="64"/>
      <c r="I58" s="65"/>
      <c r="J58" s="90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30" customHeight="1" x14ac:dyDescent="0.25">
      <c r="A59" s="66" t="s">
        <v>148</v>
      </c>
      <c r="B59" s="21">
        <f>D25</f>
        <v>22.44</v>
      </c>
      <c r="C59" s="18"/>
      <c r="D59" s="18"/>
      <c r="G59" s="15"/>
      <c r="H59" s="15"/>
      <c r="I59" s="15"/>
      <c r="J59" s="90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ht="15" customHeight="1" x14ac:dyDescent="0.25">
      <c r="A60" s="67" t="s">
        <v>147</v>
      </c>
      <c r="B60" s="21">
        <f>B26</f>
        <v>0.54</v>
      </c>
      <c r="C60" s="18"/>
      <c r="D60" s="18"/>
      <c r="G60" s="15"/>
      <c r="H60" s="15"/>
      <c r="I60" s="15"/>
      <c r="J60" s="90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ht="30" customHeight="1" x14ac:dyDescent="0.25">
      <c r="A61" s="35"/>
      <c r="B61" s="135" t="s">
        <v>36</v>
      </c>
      <c r="C61" s="135"/>
      <c r="D61" s="135"/>
      <c r="E61" s="135" t="s">
        <v>37</v>
      </c>
      <c r="F61" s="135"/>
      <c r="G61" s="135"/>
      <c r="H61" s="135"/>
      <c r="I61" s="135"/>
      <c r="J61" s="19"/>
      <c r="K61" s="19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ht="60" customHeight="1" x14ac:dyDescent="0.25">
      <c r="A62" s="93" t="s">
        <v>149</v>
      </c>
      <c r="B62" s="92" t="s">
        <v>38</v>
      </c>
      <c r="C62" s="92" t="s">
        <v>22</v>
      </c>
      <c r="D62" s="92" t="s">
        <v>150</v>
      </c>
      <c r="E62" s="92" t="s">
        <v>151</v>
      </c>
      <c r="F62" s="92" t="s">
        <v>23</v>
      </c>
      <c r="G62" s="68" t="s">
        <v>146</v>
      </c>
      <c r="H62" s="92" t="s">
        <v>39</v>
      </c>
      <c r="I62" s="92" t="s">
        <v>24</v>
      </c>
      <c r="K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x14ac:dyDescent="0.25">
      <c r="A63" s="57">
        <f>IF(A53=0," ",A53)</f>
        <v>2003</v>
      </c>
      <c r="B63" s="69">
        <v>1</v>
      </c>
      <c r="C63" s="70">
        <v>270000</v>
      </c>
      <c r="D63" s="69">
        <v>2</v>
      </c>
      <c r="E63" s="69">
        <v>0.15</v>
      </c>
      <c r="F63" s="69">
        <v>4.5</v>
      </c>
      <c r="G63" s="69">
        <v>1</v>
      </c>
      <c r="H63" s="71">
        <v>150</v>
      </c>
      <c r="I63" s="69">
        <v>25</v>
      </c>
      <c r="K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x14ac:dyDescent="0.25">
      <c r="A64" s="57">
        <f>IF(A54=0," ",A54)</f>
        <v>2011</v>
      </c>
      <c r="B64" s="69">
        <v>2</v>
      </c>
      <c r="C64" s="70">
        <v>270000</v>
      </c>
      <c r="D64" s="69">
        <v>3</v>
      </c>
      <c r="E64" s="69">
        <v>0.15</v>
      </c>
      <c r="F64" s="69">
        <v>4.5</v>
      </c>
      <c r="G64" s="69">
        <v>2</v>
      </c>
      <c r="H64" s="71">
        <v>180</v>
      </c>
      <c r="I64" s="69">
        <v>25</v>
      </c>
      <c r="K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x14ac:dyDescent="0.25">
      <c r="A65" s="57" t="str">
        <f>IF(A55=0," ",A55)</f>
        <v xml:space="preserve"> </v>
      </c>
      <c r="B65" s="69"/>
      <c r="C65" s="70"/>
      <c r="D65" s="69"/>
      <c r="E65" s="69"/>
      <c r="F65" s="69"/>
      <c r="G65" s="69"/>
      <c r="H65" s="71"/>
      <c r="I65" s="69"/>
      <c r="K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x14ac:dyDescent="0.25">
      <c r="A66" s="57" t="str">
        <f>IF(A56=0," ",A56)</f>
        <v xml:space="preserve"> </v>
      </c>
      <c r="B66" s="69"/>
      <c r="C66" s="70"/>
      <c r="D66" s="69"/>
      <c r="E66" s="69"/>
      <c r="F66" s="69"/>
      <c r="G66" s="69"/>
      <c r="H66" s="71"/>
      <c r="I66" s="69"/>
      <c r="K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x14ac:dyDescent="0.25">
      <c r="A67" s="57" t="str">
        <f>IF(A57=0," ",A57)</f>
        <v xml:space="preserve"> </v>
      </c>
      <c r="B67" s="69"/>
      <c r="C67" s="70"/>
      <c r="D67" s="69"/>
      <c r="E67" s="69"/>
      <c r="F67" s="69"/>
      <c r="G67" s="69"/>
      <c r="H67" s="71"/>
      <c r="I67" s="69"/>
      <c r="K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x14ac:dyDescent="0.25">
      <c r="A68" s="42" t="s">
        <v>134</v>
      </c>
      <c r="B68" s="43"/>
      <c r="C68" s="43"/>
      <c r="D68" s="43"/>
      <c r="E68" s="43"/>
      <c r="F68" s="43"/>
      <c r="G68" s="43"/>
      <c r="H68" s="91"/>
      <c r="I68" s="91"/>
      <c r="J68" s="90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ht="45" customHeight="1" x14ac:dyDescent="0.25">
      <c r="A69" s="40"/>
      <c r="B69" s="40"/>
      <c r="C69" s="135" t="s">
        <v>26</v>
      </c>
      <c r="D69" s="135"/>
      <c r="E69" s="89" t="s">
        <v>27</v>
      </c>
      <c r="F69" s="89" t="s">
        <v>28</v>
      </c>
      <c r="G69" s="60"/>
      <c r="H69" s="91"/>
      <c r="I69" s="91"/>
      <c r="J69" s="90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ht="15" customHeight="1" x14ac:dyDescent="0.25">
      <c r="A70" s="132" t="s">
        <v>41</v>
      </c>
      <c r="B70" s="146" t="s">
        <v>42</v>
      </c>
      <c r="C70" s="62"/>
      <c r="D70" s="62"/>
      <c r="E70" s="133" t="s">
        <v>31</v>
      </c>
      <c r="F70" s="61" t="s">
        <v>32</v>
      </c>
      <c r="G70" s="133" t="s">
        <v>121</v>
      </c>
      <c r="H70" s="91"/>
      <c r="I70" s="91"/>
      <c r="J70" s="90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ht="30" customHeight="1" x14ac:dyDescent="0.25">
      <c r="A71" s="132"/>
      <c r="B71" s="146"/>
      <c r="C71" s="133" t="s">
        <v>29</v>
      </c>
      <c r="D71" s="133" t="s">
        <v>30</v>
      </c>
      <c r="E71" s="133"/>
      <c r="F71" s="49" t="s">
        <v>33</v>
      </c>
      <c r="G71" s="133"/>
      <c r="H71" s="91"/>
      <c r="I71" s="91"/>
      <c r="J71" s="90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ht="50.1" customHeight="1" x14ac:dyDescent="0.25">
      <c r="A72" s="145"/>
      <c r="B72" s="147"/>
      <c r="C72" s="133"/>
      <c r="D72" s="133"/>
      <c r="E72" s="133"/>
      <c r="F72" s="92" t="s">
        <v>34</v>
      </c>
      <c r="G72" s="133"/>
      <c r="H72" s="91"/>
      <c r="I72" s="91"/>
      <c r="J72" s="90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x14ac:dyDescent="0.25">
      <c r="A73" s="47">
        <v>2012</v>
      </c>
      <c r="B73" s="88" t="s">
        <v>144</v>
      </c>
      <c r="C73" s="50">
        <v>100000000</v>
      </c>
      <c r="D73" s="50">
        <v>500000</v>
      </c>
      <c r="E73" s="50">
        <v>1000000</v>
      </c>
      <c r="F73" s="50">
        <v>1000000</v>
      </c>
      <c r="G73" s="48" t="s">
        <v>122</v>
      </c>
      <c r="H73" s="91"/>
      <c r="I73" s="91"/>
      <c r="J73" s="9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x14ac:dyDescent="0.25">
      <c r="A74" s="47"/>
      <c r="B74" s="88"/>
      <c r="C74" s="50"/>
      <c r="D74" s="50"/>
      <c r="E74" s="50"/>
      <c r="F74" s="50"/>
      <c r="G74" s="48"/>
      <c r="H74" s="91"/>
      <c r="I74" s="91"/>
      <c r="J74" s="9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x14ac:dyDescent="0.25">
      <c r="A75" s="42" t="s">
        <v>143</v>
      </c>
      <c r="B75" s="43"/>
      <c r="C75" s="43"/>
      <c r="D75" s="43"/>
      <c r="E75" s="43"/>
      <c r="F75" s="43"/>
      <c r="G75" s="43"/>
      <c r="H75" s="43"/>
      <c r="I75" s="43"/>
      <c r="J75" s="6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ht="28.5" x14ac:dyDescent="0.25">
      <c r="A76" s="66" t="s">
        <v>148</v>
      </c>
      <c r="B76" s="72">
        <f>D25</f>
        <v>22.44</v>
      </c>
      <c r="C76" s="18"/>
      <c r="D76" s="18"/>
      <c r="E76" s="15"/>
      <c r="F76" s="15"/>
      <c r="G76" s="15"/>
      <c r="H76" s="15"/>
      <c r="I76" s="15"/>
      <c r="J76" s="90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x14ac:dyDescent="0.25">
      <c r="A77" s="67" t="s">
        <v>147</v>
      </c>
      <c r="B77" s="72">
        <f>B26</f>
        <v>0.54</v>
      </c>
      <c r="C77" s="18"/>
      <c r="D77" s="18"/>
      <c r="G77" s="15"/>
      <c r="H77" s="15"/>
      <c r="I77" s="15"/>
      <c r="J77" s="90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ht="30" customHeight="1" x14ac:dyDescent="0.25">
      <c r="A78" s="40"/>
      <c r="B78" s="40"/>
      <c r="C78" s="135" t="s">
        <v>36</v>
      </c>
      <c r="D78" s="135"/>
      <c r="E78" s="135"/>
      <c r="F78" s="135" t="s">
        <v>37</v>
      </c>
      <c r="G78" s="135"/>
      <c r="H78" s="135"/>
      <c r="I78" s="135"/>
      <c r="J78" s="135"/>
      <c r="K78" s="19"/>
      <c r="L78" s="19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ht="60.75" customHeight="1" x14ac:dyDescent="0.25">
      <c r="A79" s="93" t="s">
        <v>157</v>
      </c>
      <c r="B79" s="94" t="s">
        <v>42</v>
      </c>
      <c r="C79" s="92" t="s">
        <v>38</v>
      </c>
      <c r="D79" s="92" t="s">
        <v>22</v>
      </c>
      <c r="E79" s="92" t="s">
        <v>150</v>
      </c>
      <c r="F79" s="92" t="s">
        <v>151</v>
      </c>
      <c r="G79" s="92" t="s">
        <v>23</v>
      </c>
      <c r="H79" s="68" t="s">
        <v>146</v>
      </c>
      <c r="I79" s="92" t="s">
        <v>39</v>
      </c>
      <c r="J79" s="92" t="s">
        <v>24</v>
      </c>
      <c r="K79" s="20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x14ac:dyDescent="0.25">
      <c r="A80" s="57">
        <f>IF(A73=0," ",A73)</f>
        <v>2012</v>
      </c>
      <c r="B80" s="99" t="str">
        <f>IF(B73=0," ",B73)</f>
        <v>See RI Estimator Output</v>
      </c>
      <c r="C80" s="69">
        <v>12</v>
      </c>
      <c r="D80" s="74">
        <v>270000</v>
      </c>
      <c r="E80" s="69">
        <v>7</v>
      </c>
      <c r="F80" s="69">
        <v>2</v>
      </c>
      <c r="G80" s="69">
        <v>15</v>
      </c>
      <c r="H80" s="69">
        <v>7</v>
      </c>
      <c r="I80" s="69">
        <v>5000</v>
      </c>
      <c r="J80" s="69">
        <v>40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x14ac:dyDescent="0.25">
      <c r="A81" s="57" t="str">
        <f>IF(A74=0," ",A74)</f>
        <v xml:space="preserve"> </v>
      </c>
      <c r="B81" s="99" t="str">
        <f>IF(B74=0," ",B74)</f>
        <v xml:space="preserve"> </v>
      </c>
      <c r="C81" s="69"/>
      <c r="D81" s="74"/>
      <c r="E81" s="69"/>
      <c r="F81" s="69"/>
      <c r="G81" s="69"/>
      <c r="H81" s="69"/>
      <c r="I81" s="69"/>
      <c r="J81" s="69"/>
      <c r="L81" s="15" t="s">
        <v>25</v>
      </c>
      <c r="M81" s="15" t="s">
        <v>35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90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ht="18" x14ac:dyDescent="0.25">
      <c r="A83" s="14" t="s">
        <v>135</v>
      </c>
      <c r="B83" s="15"/>
      <c r="C83" s="15"/>
      <c r="D83" s="15"/>
      <c r="E83" s="15"/>
      <c r="F83" s="15"/>
      <c r="G83" s="15"/>
      <c r="H83" s="15"/>
      <c r="I83" s="15"/>
      <c r="J83" s="90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ht="15.75" x14ac:dyDescent="0.25">
      <c r="A84" s="34" t="s">
        <v>136</v>
      </c>
      <c r="B84" s="35"/>
      <c r="C84" s="35"/>
      <c r="D84" s="15"/>
      <c r="E84" s="15"/>
      <c r="F84" s="15"/>
      <c r="G84" s="15"/>
      <c r="H84" s="15"/>
      <c r="I84" s="15"/>
      <c r="J84" s="9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x14ac:dyDescent="0.25">
      <c r="A85" s="36" t="s">
        <v>11</v>
      </c>
      <c r="B85" s="77" t="str">
        <f>B4</f>
        <v>NYRR</v>
      </c>
      <c r="C85" s="78"/>
      <c r="D85" s="15"/>
      <c r="E85" s="15"/>
      <c r="F85" s="15"/>
      <c r="G85" s="15"/>
      <c r="H85" s="15"/>
      <c r="I85" s="15"/>
      <c r="J85" s="90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ht="30" customHeight="1" x14ac:dyDescent="0.25">
      <c r="A86" s="39" t="s">
        <v>13</v>
      </c>
      <c r="B86" s="136" t="str">
        <f>B8</f>
        <v>Electrical Substation Protection (Scenario LCR2)</v>
      </c>
      <c r="C86" s="137"/>
      <c r="D86" s="15"/>
      <c r="E86" s="15"/>
      <c r="F86" s="15"/>
      <c r="G86" s="15"/>
      <c r="H86" s="15"/>
      <c r="I86" s="15"/>
      <c r="J86" s="90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x14ac:dyDescent="0.25">
      <c r="A87" s="36" t="s">
        <v>114</v>
      </c>
      <c r="B87" s="81">
        <f>E9</f>
        <v>0</v>
      </c>
      <c r="C87" s="78"/>
      <c r="D87" s="15"/>
      <c r="E87" s="15"/>
      <c r="F87" s="15"/>
      <c r="G87" s="15"/>
      <c r="H87" s="15"/>
      <c r="I87" s="15"/>
      <c r="J87" s="90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ht="15.75" x14ac:dyDescent="0.25">
      <c r="A88" s="34" t="s">
        <v>137</v>
      </c>
      <c r="B88" s="35"/>
      <c r="C88" s="35"/>
      <c r="D88" s="15"/>
      <c r="E88" s="15"/>
      <c r="F88" s="15"/>
      <c r="G88" s="15"/>
      <c r="H88" s="15"/>
      <c r="I88" s="15"/>
      <c r="J88" s="90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x14ac:dyDescent="0.25">
      <c r="A89" s="36" t="s">
        <v>97</v>
      </c>
      <c r="B89" s="69">
        <v>10</v>
      </c>
      <c r="C89" s="37"/>
      <c r="D89" s="15"/>
      <c r="E89" s="15"/>
      <c r="F89" s="15"/>
      <c r="G89" s="15"/>
      <c r="H89" s="15"/>
      <c r="I89" s="15"/>
      <c r="J89" s="90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ht="43.5" x14ac:dyDescent="0.25">
      <c r="A90" s="93" t="s">
        <v>158</v>
      </c>
      <c r="B90" s="93" t="s">
        <v>94</v>
      </c>
      <c r="C90" s="94" t="s">
        <v>95</v>
      </c>
      <c r="D90" s="15"/>
      <c r="E90" s="15"/>
      <c r="F90" s="15"/>
      <c r="G90" s="15"/>
      <c r="H90" s="15"/>
      <c r="I90" s="15"/>
      <c r="J90" s="90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x14ac:dyDescent="0.25">
      <c r="A91" s="75">
        <v>10</v>
      </c>
      <c r="B91" s="69">
        <v>5.2</v>
      </c>
      <c r="C91" s="69"/>
      <c r="D91" s="15"/>
      <c r="E91" s="15"/>
      <c r="F91" s="15"/>
      <c r="G91" s="15"/>
      <c r="H91" s="15"/>
      <c r="I91" s="15"/>
      <c r="J91" s="90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x14ac:dyDescent="0.25">
      <c r="A92" s="75">
        <v>50</v>
      </c>
      <c r="B92" s="69">
        <v>6.2</v>
      </c>
      <c r="C92" s="69"/>
      <c r="D92" s="15"/>
      <c r="E92" s="15"/>
      <c r="F92" s="15"/>
      <c r="G92" s="15"/>
      <c r="H92" s="15"/>
      <c r="I92" s="15"/>
      <c r="J92" s="90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x14ac:dyDescent="0.25">
      <c r="A93" s="75">
        <v>100</v>
      </c>
      <c r="B93" s="69">
        <v>6.7</v>
      </c>
      <c r="C93" s="69"/>
      <c r="D93" s="15"/>
      <c r="E93" s="15"/>
      <c r="F93" s="15"/>
      <c r="G93" s="15"/>
      <c r="H93" s="15"/>
      <c r="I93" s="15"/>
      <c r="J93" s="90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x14ac:dyDescent="0.25">
      <c r="A94" s="75">
        <v>500</v>
      </c>
      <c r="B94" s="69">
        <v>8</v>
      </c>
      <c r="C94" s="69"/>
      <c r="D94" s="15"/>
      <c r="E94" s="15"/>
      <c r="F94" s="15"/>
      <c r="G94" s="15"/>
      <c r="H94" s="15"/>
      <c r="I94" s="15"/>
      <c r="J94" s="90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x14ac:dyDescent="0.25">
      <c r="A95" s="76" t="s">
        <v>96</v>
      </c>
      <c r="B95" s="44" t="s">
        <v>101</v>
      </c>
      <c r="C95" s="45"/>
      <c r="D95" s="15"/>
      <c r="E95" s="15"/>
      <c r="F95" s="15"/>
      <c r="G95" s="15"/>
      <c r="H95" s="15"/>
      <c r="I95" s="15"/>
      <c r="J95" s="90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ht="15.75" x14ac:dyDescent="0.25">
      <c r="A96" s="82" t="s">
        <v>138</v>
      </c>
      <c r="B96" s="83"/>
      <c r="C96" s="83"/>
      <c r="D96" s="15"/>
      <c r="E96" s="15"/>
      <c r="F96" s="15"/>
      <c r="G96" s="15"/>
      <c r="H96" s="15"/>
      <c r="I96" s="15"/>
      <c r="J96" s="90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x14ac:dyDescent="0.25">
      <c r="A97" s="84" t="s">
        <v>18</v>
      </c>
      <c r="B97" s="57">
        <f>Project_Useful_Life</f>
        <v>50</v>
      </c>
      <c r="C97" s="15"/>
      <c r="D97" s="15"/>
      <c r="E97" s="15"/>
      <c r="F97" s="15"/>
      <c r="G97" s="15"/>
      <c r="H97" s="15"/>
      <c r="I97" s="15"/>
      <c r="J97" s="90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ht="15.75" x14ac:dyDescent="0.25">
      <c r="A98" s="34" t="s">
        <v>99</v>
      </c>
      <c r="B98" s="35"/>
      <c r="C98" s="35"/>
      <c r="D98" s="15"/>
      <c r="E98" s="15"/>
      <c r="F98" s="15"/>
      <c r="G98" s="15"/>
      <c r="H98" s="15"/>
      <c r="I98" s="15"/>
      <c r="J98" s="90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x14ac:dyDescent="0.25">
      <c r="A99" s="84" t="s">
        <v>98</v>
      </c>
      <c r="B99" s="47" t="s">
        <v>103</v>
      </c>
      <c r="C99" s="15"/>
      <c r="D99" s="15"/>
      <c r="E99" s="15"/>
      <c r="F99" s="15"/>
      <c r="G99" s="15"/>
      <c r="H99" s="15"/>
      <c r="I99" s="15"/>
      <c r="J99" s="90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ht="15.75" x14ac:dyDescent="0.25">
      <c r="A100" s="34" t="s">
        <v>139</v>
      </c>
      <c r="B100" s="35"/>
      <c r="C100" s="35"/>
      <c r="D100" s="15"/>
      <c r="E100" s="15"/>
      <c r="F100" s="15"/>
      <c r="G100" s="15"/>
      <c r="H100" s="15"/>
      <c r="I100" s="15"/>
      <c r="J100" s="90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ht="29.25" x14ac:dyDescent="0.25">
      <c r="A101" s="96" t="s">
        <v>159</v>
      </c>
      <c r="B101" s="94" t="s">
        <v>140</v>
      </c>
      <c r="C101" s="94" t="s">
        <v>141</v>
      </c>
      <c r="D101" s="15"/>
      <c r="E101" s="15"/>
      <c r="F101" s="15"/>
      <c r="G101" s="15"/>
      <c r="H101" s="15"/>
      <c r="I101" s="15"/>
      <c r="J101" s="90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x14ac:dyDescent="0.25">
      <c r="A102" s="87">
        <v>11</v>
      </c>
      <c r="B102" s="85"/>
      <c r="C102" s="85" t="s">
        <v>142</v>
      </c>
      <c r="D102" s="15"/>
      <c r="E102" s="15"/>
      <c r="F102" s="15"/>
      <c r="G102" s="15"/>
      <c r="H102" s="15"/>
      <c r="I102" s="15"/>
      <c r="J102" s="90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x14ac:dyDescent="0.25">
      <c r="A103" s="87"/>
      <c r="B103" s="85"/>
      <c r="C103" s="86"/>
      <c r="D103" s="15"/>
      <c r="E103" s="15"/>
      <c r="F103" s="15"/>
      <c r="G103" s="15"/>
      <c r="H103" s="15"/>
      <c r="I103" s="15"/>
      <c r="J103" s="90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x14ac:dyDescent="0.25">
      <c r="A104" s="87"/>
      <c r="B104" s="86"/>
      <c r="C104" s="86"/>
      <c r="D104" s="15"/>
      <c r="E104" s="15"/>
      <c r="F104" s="15"/>
      <c r="G104" s="15"/>
      <c r="H104" s="15"/>
      <c r="I104" s="15"/>
      <c r="J104" s="90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x14ac:dyDescent="0.25">
      <c r="A105" s="87"/>
      <c r="B105" s="86"/>
      <c r="C105" s="86"/>
      <c r="D105" s="15"/>
      <c r="E105" s="15"/>
      <c r="F105" s="15"/>
      <c r="G105" s="15"/>
      <c r="H105" s="15"/>
      <c r="I105" s="15"/>
      <c r="J105" s="90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x14ac:dyDescent="0.25">
      <c r="A106" s="87"/>
      <c r="B106" s="86"/>
      <c r="C106" s="86"/>
      <c r="D106" s="15"/>
      <c r="E106" s="15"/>
      <c r="F106" s="15"/>
      <c r="G106" s="15"/>
      <c r="H106" s="15"/>
      <c r="I106" s="15"/>
      <c r="J106" s="90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90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90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90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90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90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90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90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90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90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90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90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90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90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90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90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90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90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90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90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90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90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90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90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90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90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90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90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90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90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90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90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90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90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90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90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90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90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90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90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90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90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90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90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90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90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90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90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90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90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90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90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90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90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90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90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90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90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90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90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90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90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90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90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90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90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90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90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90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90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90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90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90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90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90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90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90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90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90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90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90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90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90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90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90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90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9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90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90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90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90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90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90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90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90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90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90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90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90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90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90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90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90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90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90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90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90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90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90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90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90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90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90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90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90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90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90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90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90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90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90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90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90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90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90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90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90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90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90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90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90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90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90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90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90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90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90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90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90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90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90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90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90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90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90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90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90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90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90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90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90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90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90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90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90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90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90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90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90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90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90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90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90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90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90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90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90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90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90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90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90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90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90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90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90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90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90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90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90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90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90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90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90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90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90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90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90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90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90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90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90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90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90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90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90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90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90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1:23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90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90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1:23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90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1:23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90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1:23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90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1:23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90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1:23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90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1:23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90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1:23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90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pans="1:23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90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pans="1:23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90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pans="1:23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90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pans="1:23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90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pans="1:23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90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pans="1:23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90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pans="1:23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90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pans="1:23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90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pans="1:23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90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pans="1:23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90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pans="1:23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90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pans="1:23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90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3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90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pans="1:23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90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pans="1:23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90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pans="1:23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90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 spans="1:23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90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 spans="1:23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90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 spans="1:23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90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 spans="1:23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90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 spans="1:23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90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pans="1:23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90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 spans="1:23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90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 spans="1:23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90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 spans="1:23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90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 spans="1:23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90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 spans="1:23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90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 spans="1:23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90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 spans="1:23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90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 spans="1:23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90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 spans="1:23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90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 spans="1:23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90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  <row r="344" spans="1:23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90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</row>
    <row r="345" spans="1:23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90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 spans="1:23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90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</row>
    <row r="347" spans="1:23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90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</row>
    <row r="348" spans="1:23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90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 spans="1:23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90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</row>
    <row r="350" spans="1:23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90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</row>
    <row r="351" spans="1:23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90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</row>
    <row r="352" spans="1:23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90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</row>
    <row r="353" spans="1:23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90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</row>
    <row r="354" spans="1:23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90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</row>
  </sheetData>
  <mergeCells count="27">
    <mergeCell ref="C78:E78"/>
    <mergeCell ref="F78:J78"/>
    <mergeCell ref="B86:C86"/>
    <mergeCell ref="F50:F52"/>
    <mergeCell ref="B61:D61"/>
    <mergeCell ref="E61:I61"/>
    <mergeCell ref="C69:D69"/>
    <mergeCell ref="A70:A72"/>
    <mergeCell ref="B70:B72"/>
    <mergeCell ref="E70:E72"/>
    <mergeCell ref="G70:G72"/>
    <mergeCell ref="C71:C72"/>
    <mergeCell ref="D71:D72"/>
    <mergeCell ref="C46:E46"/>
    <mergeCell ref="B49:C49"/>
    <mergeCell ref="A50:A52"/>
    <mergeCell ref="B50:B52"/>
    <mergeCell ref="C50:C52"/>
    <mergeCell ref="D50:D52"/>
    <mergeCell ref="A35:B35"/>
    <mergeCell ref="C35:D35"/>
    <mergeCell ref="B10:C10"/>
    <mergeCell ref="B14:E14"/>
    <mergeCell ref="C15:D15"/>
    <mergeCell ref="B25:C25"/>
    <mergeCell ref="A29:D29"/>
    <mergeCell ref="A32:D32"/>
  </mergeCells>
  <pageMargins left="0.5" right="0.5" top="0.75" bottom="0.75" header="0.3" footer="0.3"/>
  <pageSetup scale="59" fitToHeight="3" orientation="landscape" r:id="rId1"/>
  <headerFooter>
    <oddHeader>&amp;A</oddHeader>
    <oddFooter>&amp;L&amp;BDewberry Confidential&amp;B&amp;C&amp;D&amp;RPage &amp;P</oddFooter>
  </headerFooter>
  <ignoredErrors>
    <ignoredError sqref="B21 B42 B59:B60 A63:A67 B76:B77 A80:B81 B85:C87 B9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3"/>
  <sheetViews>
    <sheetView workbookViewId="0">
      <selection activeCell="B85" sqref="B85"/>
    </sheetView>
  </sheetViews>
  <sheetFormatPr defaultRowHeight="15" x14ac:dyDescent="0.25"/>
  <cols>
    <col min="1" max="1" width="52.85546875" customWidth="1"/>
    <col min="2" max="2" width="25.7109375" customWidth="1"/>
    <col min="3" max="3" width="22.7109375" customWidth="1"/>
    <col min="4" max="4" width="14.7109375" customWidth="1"/>
    <col min="5" max="7" width="15.7109375" customWidth="1"/>
    <col min="8" max="9" width="18.7109375" customWidth="1"/>
    <col min="10" max="10" width="16.7109375" style="16" customWidth="1"/>
    <col min="11" max="11" width="11.85546875" customWidth="1"/>
  </cols>
  <sheetData>
    <row r="1" spans="1:23" ht="18" x14ac:dyDescent="0.25">
      <c r="A1" s="14" t="s">
        <v>100</v>
      </c>
    </row>
    <row r="2" spans="1:23" ht="18" x14ac:dyDescent="0.25">
      <c r="A2" s="14" t="s">
        <v>47</v>
      </c>
      <c r="B2" s="15"/>
      <c r="C2" s="15"/>
      <c r="D2" s="15"/>
      <c r="E2" s="15"/>
      <c r="F2" s="15"/>
      <c r="G2" s="15"/>
      <c r="H2" s="15"/>
      <c r="I2" s="15"/>
      <c r="J2" s="90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75" x14ac:dyDescent="0.25">
      <c r="A3" s="34" t="s">
        <v>123</v>
      </c>
      <c r="B3" s="35"/>
      <c r="C3" s="35"/>
      <c r="D3" s="15"/>
      <c r="E3" s="15"/>
      <c r="F3" s="15"/>
      <c r="G3" s="15"/>
      <c r="H3" s="15"/>
      <c r="I3" s="15"/>
      <c r="J3" s="90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36" t="s">
        <v>113</v>
      </c>
      <c r="B4" s="44" t="s">
        <v>75</v>
      </c>
      <c r="C4" s="45"/>
      <c r="D4" s="15"/>
      <c r="E4" s="15"/>
      <c r="F4" s="15"/>
      <c r="G4" s="15"/>
      <c r="H4" s="15"/>
      <c r="I4" s="15"/>
      <c r="J4" s="90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x14ac:dyDescent="0.25">
      <c r="A5" s="36" t="s">
        <v>46</v>
      </c>
      <c r="B5" s="44" t="s">
        <v>92</v>
      </c>
      <c r="C5" s="45"/>
      <c r="D5" s="15"/>
      <c r="E5" s="15"/>
      <c r="F5" s="15"/>
      <c r="G5" s="15"/>
      <c r="H5" s="15"/>
      <c r="I5" s="15"/>
      <c r="J5" s="9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25">
      <c r="A6" s="36" t="s">
        <v>125</v>
      </c>
      <c r="B6" s="44" t="s">
        <v>91</v>
      </c>
      <c r="C6" s="45"/>
      <c r="D6" s="15"/>
      <c r="E6" s="15"/>
      <c r="F6" s="15"/>
      <c r="G6" s="15"/>
      <c r="H6" s="15"/>
      <c r="I6" s="15"/>
      <c r="J6" s="90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.75" x14ac:dyDescent="0.25">
      <c r="A7" s="34" t="s">
        <v>124</v>
      </c>
      <c r="B7" s="35"/>
      <c r="C7" s="35"/>
      <c r="D7" s="35"/>
      <c r="E7" s="35"/>
      <c r="F7" s="15"/>
      <c r="G7" s="15"/>
      <c r="H7" s="15"/>
      <c r="I7" s="15"/>
      <c r="J7" s="90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5">
      <c r="A8" s="36" t="s">
        <v>13</v>
      </c>
      <c r="B8" s="44" t="s">
        <v>93</v>
      </c>
      <c r="C8" s="46"/>
      <c r="D8" s="46"/>
      <c r="E8" s="45"/>
      <c r="F8" s="15"/>
      <c r="G8" s="15"/>
      <c r="H8" s="15"/>
      <c r="I8" s="15"/>
      <c r="J8" s="9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x14ac:dyDescent="0.25">
      <c r="A9" s="36" t="s">
        <v>12</v>
      </c>
      <c r="B9" s="47">
        <v>2016</v>
      </c>
      <c r="C9" s="37"/>
      <c r="D9" s="36" t="s">
        <v>114</v>
      </c>
      <c r="E9" s="104"/>
      <c r="F9" s="15"/>
      <c r="G9" s="15"/>
      <c r="H9" s="15"/>
      <c r="I9" s="15"/>
      <c r="J9" s="9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x14ac:dyDescent="0.25">
      <c r="A10" s="36" t="s">
        <v>1</v>
      </c>
      <c r="B10" s="48" t="s">
        <v>74</v>
      </c>
      <c r="C10" s="38"/>
      <c r="D10" s="38"/>
      <c r="E10" s="38"/>
      <c r="F10" s="15"/>
      <c r="G10" s="15"/>
      <c r="H10" s="15"/>
      <c r="I10" s="15"/>
      <c r="J10" s="9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25">
      <c r="A11" s="36" t="s">
        <v>14</v>
      </c>
      <c r="B11" s="79" t="s">
        <v>5</v>
      </c>
      <c r="C11" s="15"/>
      <c r="D11" s="15"/>
      <c r="E11" s="15"/>
      <c r="F11" s="15"/>
      <c r="G11" s="15"/>
      <c r="H11" s="15"/>
      <c r="I11" s="15"/>
      <c r="J11" s="9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5">
      <c r="A12" s="36" t="s">
        <v>15</v>
      </c>
      <c r="B12" s="148" t="s">
        <v>182</v>
      </c>
      <c r="C12" s="149"/>
      <c r="D12" s="15"/>
      <c r="E12" s="15"/>
      <c r="F12" s="15"/>
      <c r="G12" s="15"/>
      <c r="H12" s="15"/>
      <c r="I12" s="15"/>
      <c r="J12" s="90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30" customHeight="1" x14ac:dyDescent="0.25">
      <c r="A13" s="39" t="s">
        <v>16</v>
      </c>
      <c r="B13" s="141" t="s">
        <v>78</v>
      </c>
      <c r="C13" s="142"/>
      <c r="D13" s="142"/>
      <c r="E13" s="143"/>
      <c r="F13" s="15"/>
      <c r="G13" s="15"/>
      <c r="H13" s="15"/>
      <c r="I13" s="15"/>
      <c r="J13" s="90"/>
      <c r="K13" s="15"/>
      <c r="L13" s="15"/>
      <c r="M13" s="15"/>
      <c r="N13" s="17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30" customHeight="1" x14ac:dyDescent="0.25">
      <c r="A14" s="39" t="s">
        <v>156</v>
      </c>
      <c r="B14" s="80">
        <v>200</v>
      </c>
      <c r="C14" s="127" t="s">
        <v>126</v>
      </c>
      <c r="D14" s="127"/>
      <c r="E14" s="100" t="s">
        <v>115</v>
      </c>
      <c r="F14" s="15"/>
      <c r="G14" s="15"/>
      <c r="H14" s="15"/>
      <c r="I14" s="15"/>
      <c r="J14" s="90"/>
      <c r="K14" s="15"/>
      <c r="L14" s="15"/>
      <c r="M14" s="15"/>
      <c r="N14" s="17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5.75" x14ac:dyDescent="0.25">
      <c r="A15" s="34" t="s">
        <v>127</v>
      </c>
      <c r="B15" s="35"/>
      <c r="C15" s="35"/>
      <c r="D15" s="35"/>
      <c r="E15" s="35"/>
      <c r="F15" s="15"/>
      <c r="G15" s="15"/>
      <c r="H15" s="15"/>
      <c r="I15" s="15"/>
      <c r="J15" s="90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5">
      <c r="A16" s="36" t="s">
        <v>17</v>
      </c>
      <c r="B16" s="50">
        <v>1000000</v>
      </c>
      <c r="C16" s="15"/>
      <c r="D16" s="15"/>
      <c r="E16" s="15"/>
      <c r="F16" s="15"/>
      <c r="G16" s="15"/>
      <c r="H16" s="15"/>
      <c r="I16" s="15"/>
      <c r="J16" s="9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5">
      <c r="A17" s="36" t="s">
        <v>48</v>
      </c>
      <c r="B17" s="48" t="s">
        <v>167</v>
      </c>
      <c r="C17" s="15"/>
      <c r="D17" s="15"/>
      <c r="E17" s="15"/>
      <c r="F17" s="15"/>
      <c r="G17" s="15"/>
      <c r="H17" s="15"/>
      <c r="I17" s="15"/>
      <c r="J17" s="9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5">
      <c r="A18" s="36" t="s">
        <v>18</v>
      </c>
      <c r="B18" s="51">
        <v>25</v>
      </c>
      <c r="C18" s="15"/>
      <c r="D18" s="15"/>
      <c r="E18" s="15"/>
      <c r="F18" s="15"/>
      <c r="G18" s="15"/>
      <c r="H18" s="15"/>
      <c r="I18" s="15"/>
      <c r="J18" s="9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5">
      <c r="A19" s="36" t="s">
        <v>155</v>
      </c>
      <c r="B19" s="51">
        <v>50</v>
      </c>
      <c r="C19" s="15"/>
      <c r="D19" s="15"/>
      <c r="E19" s="15"/>
      <c r="F19" s="15"/>
      <c r="G19" s="15"/>
      <c r="H19" s="15"/>
      <c r="I19" s="15"/>
      <c r="J19" s="9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5">
      <c r="A20" s="36" t="s">
        <v>19</v>
      </c>
      <c r="B20" s="52">
        <f>0.075*Total_Project_Initial_Cost</f>
        <v>75000</v>
      </c>
      <c r="C20" s="15"/>
      <c r="D20" s="15"/>
      <c r="E20" s="15"/>
      <c r="F20" s="15"/>
      <c r="G20" s="15"/>
      <c r="H20" s="15"/>
      <c r="I20" s="15"/>
      <c r="J20" s="9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36" t="s">
        <v>20</v>
      </c>
      <c r="B21" s="44" t="s">
        <v>179</v>
      </c>
      <c r="C21" s="46"/>
      <c r="D21" s="46"/>
      <c r="E21" s="45"/>
      <c r="F21" s="15"/>
      <c r="G21" s="15"/>
      <c r="H21" s="15"/>
      <c r="I21" s="15"/>
      <c r="J21" s="9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36" t="s">
        <v>21</v>
      </c>
      <c r="B22" s="53">
        <v>7.0000000000000007E-2</v>
      </c>
      <c r="C22" s="15"/>
      <c r="D22" s="15"/>
      <c r="E22" s="15"/>
      <c r="F22" s="15"/>
      <c r="G22" s="15"/>
      <c r="H22" s="15"/>
      <c r="I22" s="15"/>
      <c r="J22" s="90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5.75" x14ac:dyDescent="0.25">
      <c r="A23" s="34" t="s">
        <v>128</v>
      </c>
      <c r="B23" s="35"/>
      <c r="C23" s="35"/>
      <c r="D23" s="35"/>
      <c r="E23" s="35"/>
      <c r="F23" s="15"/>
      <c r="G23" s="15"/>
      <c r="H23" s="15"/>
      <c r="I23" s="15"/>
      <c r="J23" s="9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30" customHeight="1" x14ac:dyDescent="0.25">
      <c r="A24" s="66" t="s">
        <v>148</v>
      </c>
      <c r="B24" s="128" t="s">
        <v>180</v>
      </c>
      <c r="C24" s="129"/>
      <c r="D24" s="54">
        <v>25.31</v>
      </c>
      <c r="G24" s="15"/>
      <c r="H24" s="15"/>
      <c r="I24" s="15"/>
      <c r="J24" s="9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5" customHeight="1" x14ac:dyDescent="0.25">
      <c r="A25" s="67" t="s">
        <v>147</v>
      </c>
      <c r="B25" s="55">
        <v>0.54</v>
      </c>
      <c r="C25" s="41"/>
      <c r="D25" s="41"/>
      <c r="G25" s="15"/>
      <c r="H25" s="15"/>
      <c r="I25" s="15"/>
      <c r="J25" s="9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30" customHeight="1" x14ac:dyDescent="0.25">
      <c r="A26" s="73" t="s">
        <v>118</v>
      </c>
      <c r="B26" s="56" t="s">
        <v>57</v>
      </c>
      <c r="C26" s="41"/>
      <c r="D26" s="41"/>
      <c r="G26" s="15"/>
      <c r="H26" s="15"/>
      <c r="I26" s="15"/>
      <c r="J26" s="9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8" x14ac:dyDescent="0.25">
      <c r="A27" s="14" t="s">
        <v>130</v>
      </c>
      <c r="B27" s="15"/>
      <c r="C27" s="15"/>
      <c r="D27" s="15"/>
      <c r="E27" s="15"/>
      <c r="F27" s="15"/>
      <c r="G27" s="15"/>
      <c r="H27" s="15"/>
      <c r="I27" s="15"/>
      <c r="J27" s="9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5.75" x14ac:dyDescent="0.25">
      <c r="A28" s="34" t="s">
        <v>129</v>
      </c>
      <c r="B28" s="35"/>
      <c r="C28" s="35"/>
      <c r="D28" s="35"/>
      <c r="E28" s="35"/>
      <c r="F28" s="15"/>
      <c r="G28" s="15"/>
      <c r="H28" s="15"/>
      <c r="I28" s="15"/>
      <c r="J28" s="90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25">
      <c r="A29" s="36" t="s">
        <v>54</v>
      </c>
      <c r="B29" s="48" t="s">
        <v>40</v>
      </c>
      <c r="C29" s="15"/>
      <c r="D29" s="15"/>
      <c r="E29" s="15"/>
      <c r="F29" s="15"/>
      <c r="G29" s="15"/>
      <c r="H29" s="15"/>
      <c r="I29" s="15"/>
      <c r="J29" s="9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5.75" x14ac:dyDescent="0.25">
      <c r="A30" s="34" t="s">
        <v>131</v>
      </c>
      <c r="B30" s="35"/>
      <c r="C30" s="35"/>
      <c r="D30" s="35"/>
      <c r="E30" s="35"/>
      <c r="F30" s="35"/>
      <c r="G30" s="15"/>
      <c r="H30" s="15"/>
      <c r="I30" s="15"/>
      <c r="J30" s="9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 s="67" t="s">
        <v>154</v>
      </c>
      <c r="B31" s="57">
        <f>B9</f>
        <v>2016</v>
      </c>
      <c r="I31" s="15"/>
      <c r="J31" s="90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5">
      <c r="A32" s="67" t="s">
        <v>152</v>
      </c>
      <c r="B32" s="47">
        <v>1950</v>
      </c>
      <c r="C32" s="2"/>
      <c r="D32" s="2"/>
      <c r="E32" s="2"/>
      <c r="F32" s="2"/>
      <c r="G32" s="2"/>
      <c r="H32" s="2"/>
      <c r="I32" s="15"/>
      <c r="J32" s="9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67" t="s">
        <v>153</v>
      </c>
      <c r="B33" s="47">
        <v>50</v>
      </c>
      <c r="C33" s="2"/>
      <c r="D33" s="2"/>
      <c r="E33" s="2"/>
      <c r="F33" s="2"/>
      <c r="G33" s="2"/>
      <c r="H33" s="2"/>
      <c r="I33" s="15"/>
      <c r="J33" s="9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42" t="s">
        <v>169</v>
      </c>
      <c r="B34" s="43"/>
      <c r="C34" s="43"/>
      <c r="D34" s="43"/>
      <c r="E34" s="43"/>
      <c r="F34" s="43"/>
      <c r="G34" s="15"/>
      <c r="H34" s="15"/>
      <c r="I34" s="15"/>
      <c r="J34" s="90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 x14ac:dyDescent="0.25">
      <c r="A35" s="95" t="s">
        <v>119</v>
      </c>
      <c r="B35" s="58">
        <v>1</v>
      </c>
      <c r="C35" s="138" t="s">
        <v>120</v>
      </c>
      <c r="D35" s="138"/>
      <c r="E35" s="138"/>
      <c r="F35" s="58">
        <v>1</v>
      </c>
      <c r="G35" s="15"/>
      <c r="H35" s="15"/>
      <c r="I35" s="15"/>
      <c r="J35" s="90"/>
      <c r="K35" s="15"/>
      <c r="L35" s="15"/>
      <c r="M35" s="15" t="s">
        <v>25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36" t="s">
        <v>173</v>
      </c>
      <c r="B36" s="44" t="s">
        <v>202</v>
      </c>
      <c r="C36" s="46"/>
      <c r="D36" s="46"/>
      <c r="E36" s="46"/>
      <c r="F36" s="45"/>
      <c r="G36" s="15"/>
      <c r="H36" s="15"/>
      <c r="I36" s="15"/>
      <c r="J36" s="90" t="s">
        <v>25</v>
      </c>
      <c r="K36" s="15"/>
      <c r="L36" s="15"/>
      <c r="M36" s="15" t="s">
        <v>25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42" t="s">
        <v>132</v>
      </c>
      <c r="B37" s="43"/>
      <c r="C37" s="43"/>
      <c r="D37" s="43"/>
      <c r="E37" s="43"/>
      <c r="F37" s="43"/>
      <c r="G37" s="15"/>
      <c r="H37" s="15"/>
      <c r="I37" s="15"/>
      <c r="J37" s="90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45" customHeight="1" x14ac:dyDescent="0.25">
      <c r="A38" s="59"/>
      <c r="B38" s="139" t="s">
        <v>26</v>
      </c>
      <c r="C38" s="139"/>
      <c r="D38" s="89" t="s">
        <v>27</v>
      </c>
      <c r="E38" s="89" t="s">
        <v>28</v>
      </c>
      <c r="F38" s="60"/>
      <c r="G38" s="15"/>
      <c r="H38" s="15"/>
      <c r="I38" s="90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15" customHeight="1" x14ac:dyDescent="0.25">
      <c r="A39" s="132" t="s">
        <v>149</v>
      </c>
      <c r="B39" s="133" t="s">
        <v>29</v>
      </c>
      <c r="C39" s="133" t="s">
        <v>30</v>
      </c>
      <c r="D39" s="133" t="s">
        <v>31</v>
      </c>
      <c r="E39" s="61" t="s">
        <v>32</v>
      </c>
      <c r="F39" s="133" t="s">
        <v>121</v>
      </c>
      <c r="G39" s="91"/>
      <c r="H39" s="91"/>
      <c r="I39" s="90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30" customHeight="1" x14ac:dyDescent="0.25">
      <c r="A40" s="132"/>
      <c r="B40" s="133"/>
      <c r="C40" s="133"/>
      <c r="D40" s="133"/>
      <c r="E40" s="49"/>
      <c r="F40" s="133"/>
      <c r="G40" s="91"/>
      <c r="H40" s="91"/>
      <c r="I40" s="90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30" customHeight="1" x14ac:dyDescent="0.25">
      <c r="A41" s="132"/>
      <c r="B41" s="133"/>
      <c r="C41" s="133"/>
      <c r="D41" s="133"/>
      <c r="E41" s="92" t="s">
        <v>34</v>
      </c>
      <c r="F41" s="133"/>
      <c r="G41" s="91"/>
      <c r="H41" s="91"/>
      <c r="I41" s="90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25">
      <c r="A42" s="47"/>
      <c r="B42" s="50"/>
      <c r="C42" s="50"/>
      <c r="D42" s="50"/>
      <c r="E42" s="50"/>
      <c r="F42" s="48"/>
      <c r="G42" s="91"/>
      <c r="H42" s="91"/>
      <c r="I42" s="90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x14ac:dyDescent="0.25">
      <c r="A43" s="47"/>
      <c r="B43" s="50"/>
      <c r="C43" s="50"/>
      <c r="D43" s="50"/>
      <c r="E43" s="50"/>
      <c r="F43" s="48"/>
      <c r="G43" s="91"/>
      <c r="H43" s="91"/>
      <c r="I43" s="90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x14ac:dyDescent="0.25">
      <c r="A44" s="47"/>
      <c r="B44" s="50"/>
      <c r="C44" s="50"/>
      <c r="D44" s="50"/>
      <c r="E44" s="50"/>
      <c r="F44" s="48"/>
      <c r="G44" s="91"/>
      <c r="H44" s="91"/>
      <c r="I44" s="90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25">
      <c r="A45" s="47"/>
      <c r="B45" s="50"/>
      <c r="C45" s="50"/>
      <c r="D45" s="50"/>
      <c r="E45" s="50"/>
      <c r="F45" s="48"/>
      <c r="G45" s="91"/>
      <c r="H45" s="91"/>
      <c r="I45" s="9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x14ac:dyDescent="0.25">
      <c r="A46" s="47"/>
      <c r="B46" s="50"/>
      <c r="C46" s="50"/>
      <c r="D46" s="50"/>
      <c r="E46" s="50"/>
      <c r="F46" s="48"/>
      <c r="G46" s="91"/>
      <c r="H46" s="91"/>
      <c r="I46" s="90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x14ac:dyDescent="0.25">
      <c r="A47" s="42" t="s">
        <v>133</v>
      </c>
      <c r="B47" s="43"/>
      <c r="C47" s="43"/>
      <c r="D47" s="43"/>
      <c r="E47" s="43"/>
      <c r="F47" s="63"/>
      <c r="G47" s="64"/>
      <c r="H47" s="64"/>
      <c r="I47" s="65"/>
      <c r="J47" s="90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 x14ac:dyDescent="0.25">
      <c r="A48" s="66" t="s">
        <v>148</v>
      </c>
      <c r="B48" s="21">
        <f>D24</f>
        <v>25.31</v>
      </c>
      <c r="C48" s="18"/>
      <c r="D48" s="18"/>
      <c r="G48" s="15"/>
      <c r="H48" s="15"/>
      <c r="I48" s="15"/>
      <c r="J48" s="90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15" customHeight="1" x14ac:dyDescent="0.25">
      <c r="A49" s="67" t="s">
        <v>147</v>
      </c>
      <c r="B49" s="21">
        <f>B25</f>
        <v>0.54</v>
      </c>
      <c r="C49" s="18"/>
      <c r="D49" s="18"/>
      <c r="G49" s="15"/>
      <c r="H49" s="15"/>
      <c r="I49" s="15"/>
      <c r="J49" s="90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30" customHeight="1" x14ac:dyDescent="0.25">
      <c r="A50" s="35"/>
      <c r="B50" s="135" t="s">
        <v>36</v>
      </c>
      <c r="C50" s="135"/>
      <c r="D50" s="135"/>
      <c r="E50" s="135" t="s">
        <v>37</v>
      </c>
      <c r="F50" s="135"/>
      <c r="G50" s="135"/>
      <c r="H50" s="135"/>
      <c r="I50" s="135"/>
      <c r="J50" s="19"/>
      <c r="K50" s="19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60" customHeight="1" x14ac:dyDescent="0.25">
      <c r="A51" s="93" t="s">
        <v>149</v>
      </c>
      <c r="B51" s="92" t="s">
        <v>38</v>
      </c>
      <c r="C51" s="92" t="s">
        <v>22</v>
      </c>
      <c r="D51" s="92" t="s">
        <v>150</v>
      </c>
      <c r="E51" s="92" t="s">
        <v>151</v>
      </c>
      <c r="F51" s="92" t="s">
        <v>23</v>
      </c>
      <c r="G51" s="68" t="s">
        <v>146</v>
      </c>
      <c r="H51" s="92" t="s">
        <v>39</v>
      </c>
      <c r="I51" s="92" t="s">
        <v>24</v>
      </c>
      <c r="K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x14ac:dyDescent="0.25">
      <c r="A52" s="57" t="str">
        <f>IF(A42=0," ",A42)</f>
        <v xml:space="preserve"> </v>
      </c>
      <c r="B52" s="69"/>
      <c r="C52" s="70"/>
      <c r="D52" s="69"/>
      <c r="E52" s="69"/>
      <c r="F52" s="69"/>
      <c r="G52" s="69"/>
      <c r="H52" s="71"/>
      <c r="I52" s="69"/>
      <c r="K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x14ac:dyDescent="0.25">
      <c r="A53" s="57" t="str">
        <f>IF(A43=0," ",A43)</f>
        <v xml:space="preserve"> </v>
      </c>
      <c r="B53" s="69"/>
      <c r="C53" s="70"/>
      <c r="D53" s="69"/>
      <c r="E53" s="69"/>
      <c r="F53" s="69"/>
      <c r="G53" s="69"/>
      <c r="H53" s="71"/>
      <c r="I53" s="69"/>
      <c r="K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x14ac:dyDescent="0.25">
      <c r="A54" s="57" t="str">
        <f>IF(A44=0," ",A44)</f>
        <v xml:space="preserve"> </v>
      </c>
      <c r="B54" s="69"/>
      <c r="C54" s="70"/>
      <c r="D54" s="69"/>
      <c r="E54" s="69"/>
      <c r="F54" s="69"/>
      <c r="G54" s="69"/>
      <c r="H54" s="71"/>
      <c r="I54" s="69"/>
      <c r="K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x14ac:dyDescent="0.25">
      <c r="A55" s="57" t="str">
        <f>IF(A45=0," ",A45)</f>
        <v xml:space="preserve"> </v>
      </c>
      <c r="B55" s="69"/>
      <c r="C55" s="70"/>
      <c r="D55" s="69"/>
      <c r="E55" s="69"/>
      <c r="F55" s="69"/>
      <c r="G55" s="69"/>
      <c r="H55" s="71"/>
      <c r="I55" s="69"/>
      <c r="K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x14ac:dyDescent="0.25">
      <c r="A56" s="57" t="str">
        <f>IF(A46=0," ",A46)</f>
        <v xml:space="preserve"> </v>
      </c>
      <c r="B56" s="69"/>
      <c r="C56" s="70"/>
      <c r="D56" s="69"/>
      <c r="E56" s="69"/>
      <c r="F56" s="69"/>
      <c r="G56" s="69"/>
      <c r="H56" s="71"/>
      <c r="I56" s="69"/>
      <c r="K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x14ac:dyDescent="0.25">
      <c r="A57" s="42" t="s">
        <v>134</v>
      </c>
      <c r="B57" s="43"/>
      <c r="C57" s="43"/>
      <c r="D57" s="43"/>
      <c r="E57" s="43"/>
      <c r="F57" s="43"/>
      <c r="G57" s="43"/>
      <c r="H57" s="91"/>
      <c r="I57" s="91"/>
      <c r="J57" s="90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45" customHeight="1" x14ac:dyDescent="0.25">
      <c r="A58" s="40"/>
      <c r="B58" s="40"/>
      <c r="C58" s="135" t="s">
        <v>26</v>
      </c>
      <c r="D58" s="135"/>
      <c r="E58" s="89" t="s">
        <v>27</v>
      </c>
      <c r="F58" s="89" t="s">
        <v>28</v>
      </c>
      <c r="G58" s="60"/>
      <c r="H58" s="91"/>
      <c r="I58" s="91"/>
      <c r="J58" s="90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15" customHeight="1" x14ac:dyDescent="0.25">
      <c r="A59" s="132" t="s">
        <v>41</v>
      </c>
      <c r="B59" s="146" t="s">
        <v>42</v>
      </c>
      <c r="C59" s="62"/>
      <c r="D59" s="62"/>
      <c r="E59" s="133" t="s">
        <v>31</v>
      </c>
      <c r="F59" s="61" t="s">
        <v>32</v>
      </c>
      <c r="G59" s="133" t="s">
        <v>121</v>
      </c>
      <c r="H59" s="91"/>
      <c r="I59" s="91"/>
      <c r="J59" s="90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ht="30" customHeight="1" x14ac:dyDescent="0.25">
      <c r="A60" s="132"/>
      <c r="B60" s="146"/>
      <c r="C60" s="133" t="s">
        <v>29</v>
      </c>
      <c r="D60" s="133" t="s">
        <v>30</v>
      </c>
      <c r="E60" s="133"/>
      <c r="F60" s="49" t="s">
        <v>33</v>
      </c>
      <c r="G60" s="133"/>
      <c r="H60" s="91"/>
      <c r="I60" s="91"/>
      <c r="J60" s="90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ht="50.1" customHeight="1" x14ac:dyDescent="0.25">
      <c r="A61" s="145"/>
      <c r="B61" s="147"/>
      <c r="C61" s="133"/>
      <c r="D61" s="133"/>
      <c r="E61" s="133"/>
      <c r="F61" s="92" t="s">
        <v>34</v>
      </c>
      <c r="G61" s="133"/>
      <c r="H61" s="91"/>
      <c r="I61" s="91"/>
      <c r="J61" s="90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x14ac:dyDescent="0.25">
      <c r="A62" s="47">
        <v>2012</v>
      </c>
      <c r="B62" s="88" t="s">
        <v>144</v>
      </c>
      <c r="C62" s="50">
        <v>5000000</v>
      </c>
      <c r="D62" s="50">
        <v>0</v>
      </c>
      <c r="E62" s="50">
        <v>1000000</v>
      </c>
      <c r="F62" s="50">
        <v>500000</v>
      </c>
      <c r="G62" s="48" t="s">
        <v>178</v>
      </c>
      <c r="H62" s="91"/>
      <c r="I62" s="91"/>
      <c r="J62" s="90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x14ac:dyDescent="0.25">
      <c r="A63" s="47"/>
      <c r="B63" s="88"/>
      <c r="C63" s="50"/>
      <c r="D63" s="50"/>
      <c r="E63" s="50"/>
      <c r="F63" s="50"/>
      <c r="G63" s="48"/>
      <c r="H63" s="91"/>
      <c r="I63" s="91"/>
      <c r="J63" s="90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x14ac:dyDescent="0.25">
      <c r="A64" s="42" t="s">
        <v>143</v>
      </c>
      <c r="B64" s="43"/>
      <c r="C64" s="43"/>
      <c r="D64" s="43"/>
      <c r="E64" s="43"/>
      <c r="F64" s="43"/>
      <c r="G64" s="43"/>
      <c r="H64" s="43"/>
      <c r="I64" s="43"/>
      <c r="J64" s="6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ht="28.5" x14ac:dyDescent="0.25">
      <c r="A65" s="66" t="s">
        <v>148</v>
      </c>
      <c r="B65" s="72">
        <f>D24</f>
        <v>25.31</v>
      </c>
      <c r="C65" s="18"/>
      <c r="D65" s="18"/>
      <c r="E65" s="15"/>
      <c r="F65" s="15"/>
      <c r="G65" s="15"/>
      <c r="H65" s="15"/>
      <c r="I65" s="15"/>
      <c r="J65" s="90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x14ac:dyDescent="0.25">
      <c r="A66" s="67" t="s">
        <v>147</v>
      </c>
      <c r="B66" s="72">
        <f>B25</f>
        <v>0.54</v>
      </c>
      <c r="C66" s="18"/>
      <c r="D66" s="18"/>
      <c r="G66" s="15"/>
      <c r="H66" s="15"/>
      <c r="I66" s="15"/>
      <c r="J66" s="90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ht="30" customHeight="1" x14ac:dyDescent="0.25">
      <c r="A67" s="40"/>
      <c r="B67" s="40"/>
      <c r="C67" s="135" t="s">
        <v>36</v>
      </c>
      <c r="D67" s="135"/>
      <c r="E67" s="135"/>
      <c r="F67" s="135" t="s">
        <v>37</v>
      </c>
      <c r="G67" s="135"/>
      <c r="H67" s="135"/>
      <c r="I67" s="135"/>
      <c r="J67" s="135"/>
      <c r="K67" s="19"/>
      <c r="L67" s="19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ht="60.75" customHeight="1" x14ac:dyDescent="0.25">
      <c r="A68" s="93" t="s">
        <v>157</v>
      </c>
      <c r="B68" s="94" t="s">
        <v>42</v>
      </c>
      <c r="C68" s="92" t="s">
        <v>38</v>
      </c>
      <c r="D68" s="92" t="s">
        <v>22</v>
      </c>
      <c r="E68" s="92" t="s">
        <v>150</v>
      </c>
      <c r="F68" s="92" t="s">
        <v>151</v>
      </c>
      <c r="G68" s="92" t="s">
        <v>23</v>
      </c>
      <c r="H68" s="68" t="s">
        <v>146</v>
      </c>
      <c r="I68" s="92" t="s">
        <v>39</v>
      </c>
      <c r="J68" s="92" t="s">
        <v>24</v>
      </c>
      <c r="K68" s="20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x14ac:dyDescent="0.25">
      <c r="A69" s="57">
        <f>IF(A62=0," ",A62)</f>
        <v>2012</v>
      </c>
      <c r="B69" s="99" t="str">
        <f>IF(B62=0," ",B62)</f>
        <v>See RI Estimator Output</v>
      </c>
      <c r="C69" s="69">
        <v>1</v>
      </c>
      <c r="D69" s="74">
        <v>100000</v>
      </c>
      <c r="E69" s="69">
        <v>5</v>
      </c>
      <c r="F69" s="69">
        <v>1</v>
      </c>
      <c r="G69" s="69">
        <v>20</v>
      </c>
      <c r="H69" s="69">
        <v>5</v>
      </c>
      <c r="I69" s="69">
        <v>4000</v>
      </c>
      <c r="J69" s="69">
        <v>25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x14ac:dyDescent="0.25">
      <c r="A70" s="57" t="str">
        <f>IF(A63=0," ",A63)</f>
        <v xml:space="preserve"> </v>
      </c>
      <c r="B70" s="99" t="str">
        <f>IF(B63=0," ",B63)</f>
        <v xml:space="preserve"> </v>
      </c>
      <c r="C70" s="69"/>
      <c r="D70" s="74"/>
      <c r="E70" s="69"/>
      <c r="F70" s="69"/>
      <c r="G70" s="69"/>
      <c r="H70" s="69"/>
      <c r="I70" s="69"/>
      <c r="J70" s="69"/>
      <c r="L70" s="15" t="s">
        <v>25</v>
      </c>
      <c r="M70" s="15" t="s">
        <v>35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90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ht="18" x14ac:dyDescent="0.25">
      <c r="A72" s="14" t="s">
        <v>135</v>
      </c>
      <c r="B72" s="15"/>
      <c r="C72" s="15"/>
      <c r="D72" s="15"/>
      <c r="E72" s="15"/>
      <c r="F72" s="15"/>
      <c r="G72" s="15"/>
      <c r="H72" s="15"/>
      <c r="I72" s="15"/>
      <c r="J72" s="90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ht="15.75" x14ac:dyDescent="0.25">
      <c r="A73" s="34" t="s">
        <v>136</v>
      </c>
      <c r="B73" s="35"/>
      <c r="C73" s="35"/>
      <c r="D73" s="15"/>
      <c r="E73" s="15"/>
      <c r="F73" s="15"/>
      <c r="G73" s="15"/>
      <c r="H73" s="15"/>
      <c r="I73" s="15"/>
      <c r="J73" s="9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x14ac:dyDescent="0.25">
      <c r="A74" s="36" t="s">
        <v>11</v>
      </c>
      <c r="B74" s="77" t="str">
        <f>B4</f>
        <v>SFDOT</v>
      </c>
      <c r="C74" s="78"/>
      <c r="D74" s="15"/>
      <c r="E74" s="15"/>
      <c r="F74" s="15"/>
      <c r="G74" s="15"/>
      <c r="H74" s="15"/>
      <c r="I74" s="15"/>
      <c r="J74" s="9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ht="30" customHeight="1" x14ac:dyDescent="0.25">
      <c r="A75" s="39" t="s">
        <v>13</v>
      </c>
      <c r="B75" s="136" t="str">
        <f>B8</f>
        <v>Ferry Maintenance Facility Emergency Generator (Scenario F2)</v>
      </c>
      <c r="C75" s="137"/>
      <c r="D75" s="15"/>
      <c r="E75" s="15"/>
      <c r="F75" s="15"/>
      <c r="G75" s="15"/>
      <c r="H75" s="15"/>
      <c r="I75" s="15"/>
      <c r="J75" s="90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x14ac:dyDescent="0.25">
      <c r="A76" s="36" t="s">
        <v>114</v>
      </c>
      <c r="B76" s="81">
        <f>E9</f>
        <v>0</v>
      </c>
      <c r="C76" s="78"/>
      <c r="D76" s="15"/>
      <c r="E76" s="15"/>
      <c r="F76" s="15"/>
      <c r="G76" s="15"/>
      <c r="H76" s="15"/>
      <c r="I76" s="15"/>
      <c r="J76" s="90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ht="15.75" x14ac:dyDescent="0.25">
      <c r="A77" s="34" t="s">
        <v>137</v>
      </c>
      <c r="B77" s="35"/>
      <c r="C77" s="35"/>
      <c r="D77" s="15"/>
      <c r="E77" s="15"/>
      <c r="F77" s="15"/>
      <c r="G77" s="15"/>
      <c r="H77" s="15"/>
      <c r="I77" s="15"/>
      <c r="J77" s="90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x14ac:dyDescent="0.25">
      <c r="A78" s="36" t="s">
        <v>97</v>
      </c>
      <c r="B78" s="69">
        <v>17</v>
      </c>
      <c r="C78" s="37"/>
      <c r="D78" s="15"/>
      <c r="E78" s="15"/>
      <c r="F78" s="15"/>
      <c r="G78" s="15"/>
      <c r="H78" s="15"/>
      <c r="I78" s="15"/>
      <c r="J78" s="90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ht="43.5" x14ac:dyDescent="0.25">
      <c r="A79" s="93" t="s">
        <v>158</v>
      </c>
      <c r="B79" s="93" t="s">
        <v>94</v>
      </c>
      <c r="C79" s="94" t="s">
        <v>95</v>
      </c>
      <c r="D79" s="15"/>
      <c r="E79" s="15"/>
      <c r="F79" s="15"/>
      <c r="G79" s="15"/>
      <c r="H79" s="15"/>
      <c r="I79" s="15"/>
      <c r="J79" s="90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x14ac:dyDescent="0.25">
      <c r="A80" s="75">
        <v>10</v>
      </c>
      <c r="B80" s="69"/>
      <c r="C80" s="69">
        <v>15.5</v>
      </c>
      <c r="D80" s="15"/>
      <c r="E80" s="15"/>
      <c r="F80" s="15"/>
      <c r="G80" s="15"/>
      <c r="H80" s="15"/>
      <c r="I80" s="15"/>
      <c r="J80" s="90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x14ac:dyDescent="0.25">
      <c r="A81" s="75">
        <v>50</v>
      </c>
      <c r="B81" s="69"/>
      <c r="C81" s="69">
        <v>16.7</v>
      </c>
      <c r="D81" s="15"/>
      <c r="E81" s="15"/>
      <c r="F81" s="15"/>
      <c r="G81" s="15"/>
      <c r="H81" s="15"/>
      <c r="I81" s="15"/>
      <c r="J81" s="90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x14ac:dyDescent="0.25">
      <c r="A82" s="75">
        <v>100</v>
      </c>
      <c r="B82" s="69"/>
      <c r="C82" s="69">
        <v>17</v>
      </c>
      <c r="D82" s="15"/>
      <c r="E82" s="15"/>
      <c r="F82" s="15"/>
      <c r="G82" s="15"/>
      <c r="H82" s="15"/>
      <c r="I82" s="15"/>
      <c r="J82" s="90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x14ac:dyDescent="0.25">
      <c r="A83" s="75">
        <v>500</v>
      </c>
      <c r="B83" s="69"/>
      <c r="C83" s="69">
        <v>18.100000000000001</v>
      </c>
      <c r="D83" s="15"/>
      <c r="E83" s="15"/>
      <c r="F83" s="15"/>
      <c r="G83" s="15"/>
      <c r="H83" s="15"/>
      <c r="I83" s="15"/>
      <c r="J83" s="90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x14ac:dyDescent="0.25">
      <c r="A84" s="76" t="s">
        <v>96</v>
      </c>
      <c r="B84" s="44" t="s">
        <v>210</v>
      </c>
      <c r="C84" s="45"/>
      <c r="D84" s="15"/>
      <c r="E84" s="15"/>
      <c r="F84" s="15"/>
      <c r="G84" s="15"/>
      <c r="H84" s="15"/>
      <c r="I84" s="15"/>
      <c r="J84" s="9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ht="15.75" x14ac:dyDescent="0.25">
      <c r="A85" s="82" t="s">
        <v>138</v>
      </c>
      <c r="B85" s="83"/>
      <c r="C85" s="83"/>
      <c r="D85" s="15"/>
      <c r="E85" s="15"/>
      <c r="F85" s="15"/>
      <c r="G85" s="15"/>
      <c r="H85" s="15"/>
      <c r="I85" s="15"/>
      <c r="J85" s="90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x14ac:dyDescent="0.25">
      <c r="A86" s="84" t="s">
        <v>18</v>
      </c>
      <c r="B86" s="57">
        <f>Project_Useful_Life</f>
        <v>25</v>
      </c>
      <c r="C86" s="15"/>
      <c r="D86" s="15"/>
      <c r="E86" s="15"/>
      <c r="F86" s="15"/>
      <c r="G86" s="15"/>
      <c r="H86" s="15"/>
      <c r="I86" s="15"/>
      <c r="J86" s="90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ht="15.75" x14ac:dyDescent="0.25">
      <c r="A87" s="34" t="s">
        <v>99</v>
      </c>
      <c r="B87" s="35"/>
      <c r="C87" s="35"/>
      <c r="D87" s="15"/>
      <c r="E87" s="15"/>
      <c r="F87" s="15"/>
      <c r="G87" s="15"/>
      <c r="H87" s="15"/>
      <c r="I87" s="15"/>
      <c r="J87" s="90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x14ac:dyDescent="0.25">
      <c r="A88" s="84" t="s">
        <v>98</v>
      </c>
      <c r="B88" s="47" t="s">
        <v>187</v>
      </c>
      <c r="C88" s="15"/>
      <c r="D88" s="15"/>
      <c r="E88" s="15"/>
      <c r="F88" s="15"/>
      <c r="G88" s="15"/>
      <c r="H88" s="15"/>
      <c r="I88" s="15"/>
      <c r="J88" s="90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ht="15.75" x14ac:dyDescent="0.25">
      <c r="A89" s="34" t="s">
        <v>139</v>
      </c>
      <c r="B89" s="35"/>
      <c r="C89" s="35"/>
      <c r="D89" s="15"/>
      <c r="E89" s="15"/>
      <c r="F89" s="15"/>
      <c r="G89" s="15"/>
      <c r="H89" s="15"/>
      <c r="I89" s="15"/>
      <c r="J89" s="90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ht="29.25" x14ac:dyDescent="0.25">
      <c r="A90" s="96" t="s">
        <v>159</v>
      </c>
      <c r="B90" s="94" t="s">
        <v>140</v>
      </c>
      <c r="C90" s="94" t="s">
        <v>141</v>
      </c>
      <c r="D90" s="15"/>
      <c r="E90" s="15"/>
      <c r="F90" s="15"/>
      <c r="G90" s="15"/>
      <c r="H90" s="15"/>
      <c r="I90" s="15"/>
      <c r="J90" s="90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x14ac:dyDescent="0.25">
      <c r="A91" s="87">
        <v>17</v>
      </c>
      <c r="B91" s="85"/>
      <c r="C91" s="85" t="s">
        <v>142</v>
      </c>
      <c r="D91" s="15"/>
      <c r="E91" s="15"/>
      <c r="F91" s="15"/>
      <c r="G91" s="15"/>
      <c r="H91" s="15"/>
      <c r="I91" s="15"/>
      <c r="J91" s="90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x14ac:dyDescent="0.25">
      <c r="A92" s="87"/>
      <c r="B92" s="85"/>
      <c r="C92" s="86"/>
      <c r="D92" s="15"/>
      <c r="E92" s="15"/>
      <c r="F92" s="15"/>
      <c r="G92" s="15"/>
      <c r="H92" s="15"/>
      <c r="I92" s="15"/>
      <c r="J92" s="90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x14ac:dyDescent="0.25">
      <c r="A93" s="87"/>
      <c r="B93" s="86"/>
      <c r="C93" s="86"/>
      <c r="D93" s="15"/>
      <c r="E93" s="15"/>
      <c r="F93" s="15"/>
      <c r="G93" s="15"/>
      <c r="H93" s="15"/>
      <c r="I93" s="15"/>
      <c r="J93" s="90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x14ac:dyDescent="0.25">
      <c r="A94" s="87"/>
      <c r="B94" s="86"/>
      <c r="C94" s="86"/>
      <c r="D94" s="15"/>
      <c r="E94" s="15"/>
      <c r="F94" s="15"/>
      <c r="G94" s="15"/>
      <c r="H94" s="15"/>
      <c r="I94" s="15"/>
      <c r="J94" s="90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x14ac:dyDescent="0.25">
      <c r="A95" s="87"/>
      <c r="B95" s="86"/>
      <c r="C95" s="86"/>
      <c r="D95" s="15"/>
      <c r="E95" s="15"/>
      <c r="F95" s="15"/>
      <c r="G95" s="15"/>
      <c r="H95" s="15"/>
      <c r="I95" s="15"/>
      <c r="J95" s="90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90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90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90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90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90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90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90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90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90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90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90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90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90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90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90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90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90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90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90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90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90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90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90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90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90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90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90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90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90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90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90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90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90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90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90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90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90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90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90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90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90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90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90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90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90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90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90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90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90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90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90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90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90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90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90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90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90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90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90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90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90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90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90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90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90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90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90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90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90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90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90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90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90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90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90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90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90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90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90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90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90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90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90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90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90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90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90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90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90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90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90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90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90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90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90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90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9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90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90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90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90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90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90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90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90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90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90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90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90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90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90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90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90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90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90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90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90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90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90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90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90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90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90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90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90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90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90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90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90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90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90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90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90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90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90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90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90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90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90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90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90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90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90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90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90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90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90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90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90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90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90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90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90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90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90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90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90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90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90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90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90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90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90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90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90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90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90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90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90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90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90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90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90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90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90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90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90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90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90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90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90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90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90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90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90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90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90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90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90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90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90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90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90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90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90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90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90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90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90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90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90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90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90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90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90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90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90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1:23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90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90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1:23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90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1:23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90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1:23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90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1:23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90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1:23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90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1:23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90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1:23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90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pans="1:23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90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pans="1:23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90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pans="1:23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90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pans="1:23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90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pans="1:23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90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pans="1:23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90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pans="1:23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90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pans="1:23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90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pans="1:23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90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pans="1:23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90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pans="1:23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90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pans="1:23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90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3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90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pans="1:23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90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pans="1:23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90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pans="1:23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90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 spans="1:23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90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 spans="1:23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90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 spans="1:23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90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 spans="1:23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90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 spans="1:23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90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pans="1:23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90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 spans="1:23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90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 spans="1:23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90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 spans="1:23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90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 spans="1:23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90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 spans="1:23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90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 spans="1:23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90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 spans="1:23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90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 spans="1:23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90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 spans="1:23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90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 spans="1:23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90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</sheetData>
  <sheetProtection algorithmName="SHA-512" hashValue="w1RwzAXFIpdPrx0g05IZfEbLamGgBQIpA6F5w7PTtmTVAj9PfwDRNjyxNfy5lDz6KC9mhOwlAQZ2cbesHTNOQA==" saltValue="eKhGCRoSYaDJSVpYIx1AQw==" spinCount="100000" sheet="1" objects="1" scenarios="1"/>
  <mergeCells count="23">
    <mergeCell ref="B75:C75"/>
    <mergeCell ref="B12:C12"/>
    <mergeCell ref="F39:F41"/>
    <mergeCell ref="B50:D50"/>
    <mergeCell ref="E50:I50"/>
    <mergeCell ref="C58:D58"/>
    <mergeCell ref="B13:E13"/>
    <mergeCell ref="C14:D14"/>
    <mergeCell ref="B24:C24"/>
    <mergeCell ref="C35:E35"/>
    <mergeCell ref="B38:C38"/>
    <mergeCell ref="E59:E61"/>
    <mergeCell ref="G59:G61"/>
    <mergeCell ref="C60:C61"/>
    <mergeCell ref="D60:D61"/>
    <mergeCell ref="C67:E67"/>
    <mergeCell ref="F67:J67"/>
    <mergeCell ref="A39:A41"/>
    <mergeCell ref="B39:B41"/>
    <mergeCell ref="C39:C41"/>
    <mergeCell ref="D39:D41"/>
    <mergeCell ref="A59:A61"/>
    <mergeCell ref="B59:B61"/>
  </mergeCells>
  <pageMargins left="0.5" right="0.5" top="0.75" bottom="0.75" header="0.3" footer="0.3"/>
  <pageSetup scale="59" fitToHeight="3" orientation="landscape" r:id="rId1"/>
  <headerFooter>
    <oddHeader>&amp;A</oddHeader>
    <oddFooter>&amp;L&amp;BDewberry Confidential&amp;B&amp;C&amp;D&amp;RPage &amp;P</oddFooter>
  </headerFooter>
  <ignoredErrors>
    <ignoredError sqref="B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Beta Test Plan Instructions</vt:lpstr>
      <vt:lpstr>Beta Test Plan Summary</vt:lpstr>
      <vt:lpstr>Case Study Descriptions</vt:lpstr>
      <vt:lpstr>LCR1</vt:lpstr>
      <vt:lpstr>LCR2</vt:lpstr>
      <vt:lpstr>F2</vt:lpstr>
      <vt:lpstr>'F2'!Annual_O_M_Cost</vt:lpstr>
      <vt:lpstr>'LCR1'!Annual_O_M_Cost</vt:lpstr>
      <vt:lpstr>'LCR2'!Annual_O_M_Cost</vt:lpstr>
      <vt:lpstr>'Beta Test Plan Summary'!Criteria</vt:lpstr>
      <vt:lpstr>'F2'!Discount_Rate</vt:lpstr>
      <vt:lpstr>'LCR1'!Discount_Rate</vt:lpstr>
      <vt:lpstr>'LCR2'!Discount_Rate</vt:lpstr>
      <vt:lpstr>'Beta Test Plan Summary'!Print_Area</vt:lpstr>
      <vt:lpstr>'F2'!Print_Area</vt:lpstr>
      <vt:lpstr>'LCR1'!Print_Area</vt:lpstr>
      <vt:lpstr>'LCR2'!Print_Area</vt:lpstr>
      <vt:lpstr>'F2'!Project_Useful_Life</vt:lpstr>
      <vt:lpstr>'LCR1'!Project_Useful_Life</vt:lpstr>
      <vt:lpstr>'LCR2'!Project_Useful_Life</vt:lpstr>
      <vt:lpstr>'F2'!Total_Project_Initial_Cost</vt:lpstr>
      <vt:lpstr>'LCR1'!Total_Project_Initial_Cost</vt:lpstr>
      <vt:lpstr>'LCR2'!Total_Project_Initial_Cost</vt:lpstr>
    </vt:vector>
  </TitlesOfParts>
  <Company>Dewberry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jsquerciati</dc:creator>
  <cp:lastModifiedBy>McGinley, Laurel</cp:lastModifiedBy>
  <cp:lastPrinted>2016-06-16T17:16:31Z</cp:lastPrinted>
  <dcterms:created xsi:type="dcterms:W3CDTF">2013-12-19T14:22:29Z</dcterms:created>
  <dcterms:modified xsi:type="dcterms:W3CDTF">2016-07-07T15:02:51Z</dcterms:modified>
</cp:coreProperties>
</file>