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9690" yWindow="90" windowWidth="9360" windowHeight="8370"/>
  </bookViews>
  <sheets>
    <sheet name="t-28" sheetId="1" r:id="rId1"/>
  </sheets>
  <definedNames>
    <definedName name="_xlnm.Print_Area" localSheetId="0">'t-28'!$A$9:$N$108</definedName>
    <definedName name="_xlnm.Print_Titles" localSheetId="0">'t-28'!$1:$8</definedName>
  </definedNames>
  <calcPr calcId="125725"/>
</workbook>
</file>

<file path=xl/calcChain.xml><?xml version="1.0" encoding="utf-8"?>
<calcChain xmlns="http://schemas.openxmlformats.org/spreadsheetml/2006/main">
  <c r="M11" i="1"/>
  <c r="L70"/>
  <c r="I27"/>
  <c r="F27" s="1"/>
  <c r="I26"/>
  <c r="H27"/>
  <c r="I41"/>
  <c r="M41" s="1"/>
  <c r="I42"/>
  <c r="M42" s="1"/>
  <c r="I43"/>
  <c r="F43" s="1"/>
  <c r="I44"/>
  <c r="M44" s="1"/>
  <c r="I45"/>
  <c r="M45" s="1"/>
  <c r="L30"/>
  <c r="G30"/>
  <c r="E30"/>
  <c r="F41" l="1"/>
  <c r="M27"/>
  <c r="F45"/>
  <c r="H43"/>
  <c r="M43"/>
  <c r="H45"/>
  <c r="H41"/>
  <c r="H44"/>
  <c r="H42"/>
  <c r="F44"/>
  <c r="F42"/>
  <c r="L48"/>
  <c r="L66"/>
  <c r="I64"/>
  <c r="F64" s="1"/>
  <c r="I24"/>
  <c r="H24" s="1"/>
  <c r="I23"/>
  <c r="H23" s="1"/>
  <c r="I22"/>
  <c r="H22" s="1"/>
  <c r="I37"/>
  <c r="M37" s="1"/>
  <c r="I38"/>
  <c r="F38" s="1"/>
  <c r="I39"/>
  <c r="H39" s="1"/>
  <c r="I40"/>
  <c r="I12"/>
  <c r="H12" s="1"/>
  <c r="I13"/>
  <c r="H13" s="1"/>
  <c r="I14"/>
  <c r="H14" s="1"/>
  <c r="I15"/>
  <c r="M15" s="1"/>
  <c r="I16"/>
  <c r="F16" s="1"/>
  <c r="I17"/>
  <c r="F17" s="1"/>
  <c r="I18"/>
  <c r="M18" s="1"/>
  <c r="I19"/>
  <c r="M19" s="1"/>
  <c r="I20"/>
  <c r="M20" s="1"/>
  <c r="I21"/>
  <c r="M21" s="1"/>
  <c r="I25"/>
  <c r="M25" s="1"/>
  <c r="M26"/>
  <c r="I11"/>
  <c r="I30" s="1"/>
  <c r="I62"/>
  <c r="H62" s="1"/>
  <c r="I63"/>
  <c r="M63" s="1"/>
  <c r="E48"/>
  <c r="E70" s="1"/>
  <c r="M13"/>
  <c r="H21"/>
  <c r="M12"/>
  <c r="M40"/>
  <c r="H40"/>
  <c r="F40"/>
  <c r="F39"/>
  <c r="L71"/>
  <c r="L55"/>
  <c r="G66"/>
  <c r="G55"/>
  <c r="G48"/>
  <c r="G70" s="1"/>
  <c r="E66"/>
  <c r="E55"/>
  <c r="H37"/>
  <c r="M14"/>
  <c r="F14"/>
  <c r="M16"/>
  <c r="H16"/>
  <c r="H11"/>
  <c r="F18"/>
  <c r="F11"/>
  <c r="F37"/>
  <c r="M39"/>
  <c r="F21"/>
  <c r="M22"/>
  <c r="F63"/>
  <c r="M23"/>
  <c r="H63"/>
  <c r="F15"/>
  <c r="F24"/>
  <c r="H26"/>
  <c r="F23"/>
  <c r="H38" l="1"/>
  <c r="M38"/>
  <c r="H18"/>
  <c r="F12"/>
  <c r="F25"/>
  <c r="H25"/>
  <c r="H30"/>
  <c r="I66"/>
  <c r="M67" s="1"/>
  <c r="H15"/>
  <c r="H64"/>
  <c r="M24"/>
  <c r="M64"/>
  <c r="F22"/>
  <c r="F19"/>
  <c r="F62"/>
  <c r="F13"/>
  <c r="H19"/>
  <c r="F20"/>
  <c r="M62"/>
  <c r="I55"/>
  <c r="I48"/>
  <c r="F26"/>
  <c r="H17"/>
  <c r="M17"/>
  <c r="H20"/>
  <c r="I70" l="1"/>
  <c r="J20" s="1"/>
  <c r="M66"/>
  <c r="M30"/>
  <c r="M31"/>
  <c r="F30"/>
  <c r="H66"/>
  <c r="F66"/>
  <c r="M56"/>
  <c r="M48"/>
  <c r="F48"/>
  <c r="H48"/>
  <c r="M49"/>
  <c r="J11" l="1"/>
  <c r="J64"/>
  <c r="J41"/>
  <c r="J43"/>
  <c r="J45"/>
  <c r="J42"/>
  <c r="J44"/>
  <c r="J55"/>
  <c r="J22"/>
  <c r="J63"/>
  <c r="J15"/>
  <c r="J26"/>
  <c r="J12"/>
  <c r="J19"/>
  <c r="J48"/>
  <c r="M70"/>
  <c r="J25"/>
  <c r="J66"/>
  <c r="J14"/>
  <c r="H70"/>
  <c r="J17"/>
  <c r="J21"/>
  <c r="F70"/>
  <c r="J16"/>
  <c r="J13"/>
  <c r="M71"/>
  <c r="J39"/>
  <c r="J40"/>
  <c r="J38"/>
  <c r="J23"/>
  <c r="J62"/>
  <c r="J30"/>
  <c r="J24"/>
  <c r="J18"/>
  <c r="J37"/>
  <c r="J27"/>
  <c r="J70" l="1"/>
</calcChain>
</file>

<file path=xl/sharedStrings.xml><?xml version="1.0" encoding="utf-8"?>
<sst xmlns="http://schemas.openxmlformats.org/spreadsheetml/2006/main" count="71" uniqueCount="63">
  <si>
    <t>BUS</t>
  </si>
  <si>
    <t>% of</t>
  </si>
  <si>
    <t>URBANIZED AREA / STATE</t>
  </si>
  <si>
    <t>TOTAL</t>
  </si>
  <si>
    <t>&gt; 1,000,000 POPULATION</t>
  </si>
  <si>
    <t>PREVENTIVE MAINTENANCE</t>
  </si>
  <si>
    <t>RAIL</t>
  </si>
  <si>
    <t>Total</t>
  </si>
  <si>
    <t>%</t>
  </si>
  <si>
    <t>Bus</t>
  </si>
  <si>
    <t>Rail</t>
  </si>
  <si>
    <t>SUBTOTAL</t>
  </si>
  <si>
    <t>Dayton, OH</t>
  </si>
  <si>
    <t>200,000 - 1,000,000 POPUL.</t>
  </si>
  <si>
    <t>CAPITAL</t>
  </si>
  <si>
    <t>OBLIGATIONS</t>
  </si>
  <si>
    <t>PM as</t>
  </si>
  <si>
    <t>Cap. Obs.</t>
  </si>
  <si>
    <t>All UZAs &gt; 1,000,000</t>
  </si>
  <si>
    <t>All UZAs 200,000 - 1,000,000</t>
  </si>
  <si>
    <t>Preventive Maintenance Obligations, by Type</t>
  </si>
  <si>
    <t>All UZAs / Rural Areas</t>
  </si>
  <si>
    <t>STATEWIDE</t>
  </si>
  <si>
    <t xml:space="preserve">50,000 - 200,000 POPUL. </t>
  </si>
  <si>
    <t>Miami, FL</t>
  </si>
  <si>
    <t>Portland, OR-WA</t>
  </si>
  <si>
    <t>Seattle, WA</t>
  </si>
  <si>
    <t>Anchorage, AK</t>
  </si>
  <si>
    <t>Philadelphia, PA-NJ-DE-MD</t>
  </si>
  <si>
    <t>All UZAs 50,000 - 200,000</t>
  </si>
  <si>
    <t>Rural / State</t>
  </si>
  <si>
    <t xml:space="preserve">NOTE :   Bus preventive maintenance obligations are included in Bus Other in Table 26;  rail PM is included in Fixed Guideway.  </t>
  </si>
  <si>
    <t>San Diego, CA</t>
  </si>
  <si>
    <t>South Dakota</t>
  </si>
  <si>
    <t>graph</t>
  </si>
  <si>
    <t>Los Angeles--Long Beach--Santa Ana, CA</t>
  </si>
  <si>
    <t>Sacramento, CA</t>
  </si>
  <si>
    <t>Atlanta, GA</t>
  </si>
  <si>
    <t>New York--Newark, NY-NJ-CT</t>
  </si>
  <si>
    <t>`</t>
  </si>
  <si>
    <t>Table 28</t>
  </si>
  <si>
    <t>Bus and rail %s are based on the UZA total PM.</t>
  </si>
  <si>
    <t xml:space="preserve">Below SUBTOTALs:  capital obligations and the % of PM obligations are shown based on the entire population group (including areas without PM).  </t>
  </si>
  <si>
    <t xml:space="preserve">Total capital obligations = Total Bus + Fixed Guideway + New Starts obligations from Table 26. </t>
  </si>
  <si>
    <t>Houston, TX</t>
  </si>
  <si>
    <t>New Orleans, LA</t>
  </si>
  <si>
    <t>St. Louis, MO-IL</t>
  </si>
  <si>
    <t xml:space="preserve">         Preventive Maintenance Obligations, by Population Group</t>
  </si>
  <si>
    <t>FY 2009  CAPITAL PROGRAM OBLIGATIONS FOR PREVENTIVE MAINTENANCE</t>
  </si>
  <si>
    <t>Chicago, IL-IN</t>
  </si>
  <si>
    <t>Dallas--Fort Worth--Arlington, TX</t>
  </si>
  <si>
    <t>Tampa--St. Petersburg, FL</t>
  </si>
  <si>
    <t>Virginia Beach, VA</t>
  </si>
  <si>
    <t>Washington, DC-VA-MD</t>
  </si>
  <si>
    <t>Atlantic City, NJ</t>
  </si>
  <si>
    <t>Gulfport--Biloxi, MS</t>
  </si>
  <si>
    <t>Jackson, MS</t>
  </si>
  <si>
    <t>Lancaster--Palmdale, CA</t>
  </si>
  <si>
    <t>Mobile, AL</t>
  </si>
  <si>
    <t>Salt Lake City, UT</t>
  </si>
  <si>
    <t>Trenton, NJ</t>
  </si>
  <si>
    <t>Tennessee</t>
  </si>
  <si>
    <t>Wyoming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</si>
</sst>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&quot;$&quot;#,##0"/>
  </numFmts>
  <fonts count="9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b/>
      <sz val="9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gray0625">
        <fgColor indexed="8"/>
      </patternFill>
    </fill>
    <fill>
      <patternFill patternType="gray0625"/>
    </fill>
  </fills>
  <borders count="2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102">
    <xf numFmtId="0" fontId="0" fillId="0" borderId="0" xfId="0"/>
    <xf numFmtId="1" fontId="0" fillId="0" borderId="0" xfId="0" applyNumberFormat="1"/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0" fillId="0" borderId="3" xfId="0" applyBorder="1"/>
    <xf numFmtId="0" fontId="0" fillId="0" borderId="4" xfId="0" applyBorder="1"/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0" fillId="0" borderId="5" xfId="0" applyBorder="1"/>
    <xf numFmtId="1" fontId="0" fillId="0" borderId="0" xfId="0" applyNumberFormat="1" applyBorder="1"/>
    <xf numFmtId="3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0" fillId="0" borderId="0" xfId="0" applyNumberFormat="1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10" xfId="0" applyBorder="1"/>
    <xf numFmtId="0" fontId="0" fillId="0" borderId="11" xfId="0" applyBorder="1"/>
    <xf numFmtId="0" fontId="2" fillId="0" borderId="12" xfId="0" applyFont="1" applyBorder="1"/>
    <xf numFmtId="0" fontId="0" fillId="0" borderId="12" xfId="0" applyBorder="1"/>
    <xf numFmtId="3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" fontId="0" fillId="0" borderId="16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1" fontId="0" fillId="0" borderId="5" xfId="0" applyNumberFormat="1" applyBorder="1"/>
    <xf numFmtId="0" fontId="0" fillId="0" borderId="18" xfId="0" applyBorder="1"/>
    <xf numFmtId="164" fontId="0" fillId="0" borderId="0" xfId="0" applyNumberFormat="1"/>
    <xf numFmtId="0" fontId="5" fillId="0" borderId="0" xfId="0" applyFont="1"/>
    <xf numFmtId="164" fontId="7" fillId="0" borderId="0" xfId="0" applyNumberFormat="1" applyFont="1"/>
    <xf numFmtId="0" fontId="5" fillId="0" borderId="0" xfId="0" applyFont="1" applyBorder="1"/>
    <xf numFmtId="166" fontId="0" fillId="0" borderId="16" xfId="0" applyNumberFormat="1" applyBorder="1"/>
    <xf numFmtId="166" fontId="0" fillId="0" borderId="0" xfId="0" applyNumberFormat="1" applyBorder="1"/>
    <xf numFmtId="166" fontId="0" fillId="0" borderId="8" xfId="0" applyNumberFormat="1" applyBorder="1"/>
    <xf numFmtId="166" fontId="0" fillId="0" borderId="19" xfId="0" applyNumberFormat="1" applyBorder="1"/>
    <xf numFmtId="0" fontId="2" fillId="0" borderId="0" xfId="0" applyFont="1"/>
    <xf numFmtId="0" fontId="0" fillId="0" borderId="20" xfId="0" applyBorder="1"/>
    <xf numFmtId="0" fontId="5" fillId="0" borderId="21" xfId="0" applyFont="1" applyBorder="1"/>
    <xf numFmtId="0" fontId="0" fillId="0" borderId="21" xfId="0" applyBorder="1"/>
    <xf numFmtId="3" fontId="0" fillId="0" borderId="22" xfId="0" applyNumberFormat="1" applyBorder="1"/>
    <xf numFmtId="3" fontId="0" fillId="0" borderId="21" xfId="0" applyNumberFormat="1" applyBorder="1"/>
    <xf numFmtId="0" fontId="0" fillId="0" borderId="23" xfId="0" applyBorder="1"/>
    <xf numFmtId="164" fontId="7" fillId="0" borderId="21" xfId="0" applyNumberFormat="1" applyFont="1" applyBorder="1"/>
    <xf numFmtId="164" fontId="0" fillId="0" borderId="21" xfId="0" applyNumberFormat="1" applyBorder="1"/>
    <xf numFmtId="166" fontId="0" fillId="0" borderId="21" xfId="0" applyNumberFormat="1" applyBorder="1"/>
    <xf numFmtId="0" fontId="0" fillId="0" borderId="0" xfId="0" applyFill="1" applyBorder="1"/>
    <xf numFmtId="166" fontId="0" fillId="0" borderId="22" xfId="0" applyNumberFormat="1" applyBorder="1"/>
    <xf numFmtId="3" fontId="8" fillId="0" borderId="0" xfId="0" applyNumberFormat="1" applyFont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15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0" xfId="0" applyFont="1" applyFill="1" applyBorder="1"/>
    <xf numFmtId="0" fontId="2" fillId="2" borderId="1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5" xfId="0" applyFont="1" applyFill="1" applyBorder="1"/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4" xfId="0" applyFont="1" applyFill="1" applyBorder="1"/>
    <xf numFmtId="0" fontId="2" fillId="2" borderId="25" xfId="0" applyFont="1" applyFill="1" applyBorder="1"/>
    <xf numFmtId="0" fontId="2" fillId="2" borderId="26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" fillId="2" borderId="27" xfId="0" applyFont="1" applyFill="1" applyBorder="1"/>
    <xf numFmtId="0" fontId="0" fillId="0" borderId="0" xfId="0" applyAlignment="1">
      <alignment wrapText="1"/>
    </xf>
    <xf numFmtId="164" fontId="0" fillId="0" borderId="0" xfId="0" quotePrefix="1" applyNumberFormat="1" applyBorder="1"/>
    <xf numFmtId="164" fontId="0" fillId="0" borderId="0" xfId="0" quotePrefix="1" applyNumberFormat="1"/>
    <xf numFmtId="0" fontId="0" fillId="0" borderId="0" xfId="0" applyFill="1"/>
    <xf numFmtId="0" fontId="0" fillId="0" borderId="2" xfId="0" applyFill="1" applyBorder="1"/>
    <xf numFmtId="166" fontId="0" fillId="0" borderId="0" xfId="0" applyNumberFormat="1" applyFill="1"/>
    <xf numFmtId="3" fontId="0" fillId="0" borderId="0" xfId="0" applyNumberFormat="1" applyFill="1"/>
    <xf numFmtId="3" fontId="0" fillId="0" borderId="0" xfId="0" applyNumberFormat="1" applyFill="1" applyBorder="1"/>
    <xf numFmtId="166" fontId="0" fillId="0" borderId="0" xfId="0" applyNumberFormat="1" applyFill="1" applyBorder="1"/>
    <xf numFmtId="166" fontId="7" fillId="0" borderId="0" xfId="0" applyNumberFormat="1" applyFont="1" applyFill="1"/>
    <xf numFmtId="166" fontId="7" fillId="0" borderId="21" xfId="0" applyNumberFormat="1" applyFont="1" applyFill="1" applyBorder="1"/>
    <xf numFmtId="3" fontId="7" fillId="0" borderId="0" xfId="0" applyNumberFormat="1" applyFont="1" applyFill="1"/>
    <xf numFmtId="166" fontId="0" fillId="0" borderId="21" xfId="0" applyNumberFormat="1" applyFill="1" applyBorder="1"/>
    <xf numFmtId="166" fontId="0" fillId="0" borderId="8" xfId="0" applyNumberFormat="1" applyFill="1" applyBorder="1"/>
    <xf numFmtId="3" fontId="0" fillId="0" borderId="12" xfId="0" applyNumberFormat="1" applyFill="1" applyBorder="1"/>
    <xf numFmtId="0" fontId="7" fillId="0" borderId="0" xfId="0" applyFont="1"/>
    <xf numFmtId="0" fontId="1" fillId="3" borderId="2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82"/>
  <sheetViews>
    <sheetView tabSelected="1" zoomScale="93" zoomScaleNormal="93" workbookViewId="0">
      <pane xSplit="4" ySplit="7" topLeftCell="E8" activePane="bottomRight" state="frozen"/>
      <selection pane="topRight" activeCell="E1" sqref="E1"/>
      <selection pane="bottomLeft" activeCell="A9" sqref="A9"/>
      <selection pane="bottomRight" activeCell="H65" sqref="H65"/>
    </sheetView>
  </sheetViews>
  <sheetFormatPr defaultRowHeight="12.75"/>
  <cols>
    <col min="1" max="1" width="1.28515625" customWidth="1"/>
    <col min="2" max="2" width="1.140625" customWidth="1"/>
    <col min="3" max="3" width="27.28515625" customWidth="1"/>
    <col min="4" max="4" width="1" customWidth="1"/>
    <col min="5" max="5" width="13.5703125" customWidth="1"/>
    <col min="6" max="6" width="6.85546875" customWidth="1"/>
    <col min="7" max="7" width="19.42578125" customWidth="1"/>
    <col min="8" max="8" width="8.28515625" customWidth="1"/>
    <col min="9" max="9" width="19.42578125" customWidth="1"/>
    <col min="10" max="10" width="6.7109375" customWidth="1"/>
    <col min="11" max="11" width="1.28515625" customWidth="1"/>
    <col min="12" max="12" width="19" style="82" customWidth="1"/>
    <col min="13" max="13" width="10" customWidth="1"/>
    <col min="14" max="14" width="1.7109375" customWidth="1"/>
  </cols>
  <sheetData>
    <row r="1" spans="2:14">
      <c r="B1" s="100" t="s">
        <v>40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2:14" ht="15">
      <c r="B2" s="101" t="s">
        <v>48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2:14" ht="6" customHeight="1" thickBot="1">
      <c r="C3" s="1"/>
      <c r="D3" s="1"/>
      <c r="E3" s="1"/>
      <c r="F3" s="1"/>
      <c r="G3" s="1"/>
      <c r="H3" s="1"/>
      <c r="I3" s="1"/>
      <c r="J3" s="1"/>
      <c r="K3" s="1"/>
    </row>
    <row r="4" spans="2:14" ht="9" customHeight="1">
      <c r="B4" s="55"/>
      <c r="C4" s="56"/>
      <c r="D4" s="56"/>
      <c r="E4" s="57"/>
      <c r="F4" s="56"/>
      <c r="G4" s="56"/>
      <c r="H4" s="56"/>
      <c r="I4" s="56"/>
      <c r="J4" s="56"/>
      <c r="K4" s="58"/>
      <c r="L4" s="95"/>
      <c r="M4" s="56"/>
      <c r="N4" s="58"/>
    </row>
    <row r="5" spans="2:14">
      <c r="B5" s="59"/>
      <c r="C5" s="60"/>
      <c r="D5" s="60"/>
      <c r="E5" s="98" t="s">
        <v>5</v>
      </c>
      <c r="F5" s="99"/>
      <c r="G5" s="99"/>
      <c r="H5" s="99"/>
      <c r="I5" s="99"/>
      <c r="J5" s="99"/>
      <c r="K5" s="63"/>
      <c r="L5" s="96" t="s">
        <v>3</v>
      </c>
      <c r="M5" s="64" t="s">
        <v>16</v>
      </c>
      <c r="N5" s="63"/>
    </row>
    <row r="6" spans="2:14" ht="13.5" customHeight="1">
      <c r="B6" s="59"/>
      <c r="C6" s="65"/>
      <c r="D6" s="66"/>
      <c r="E6" s="61"/>
      <c r="F6" s="67" t="s">
        <v>8</v>
      </c>
      <c r="G6" s="68"/>
      <c r="H6" s="69" t="s">
        <v>8</v>
      </c>
      <c r="I6" s="62"/>
      <c r="J6" s="67" t="s">
        <v>1</v>
      </c>
      <c r="K6" s="70"/>
      <c r="L6" s="96" t="s">
        <v>14</v>
      </c>
      <c r="M6" s="64" t="s">
        <v>1</v>
      </c>
      <c r="N6" s="63"/>
    </row>
    <row r="7" spans="2:14" ht="13.5" thickBot="1">
      <c r="B7" s="71"/>
      <c r="C7" s="72" t="s">
        <v>2</v>
      </c>
      <c r="D7" s="72"/>
      <c r="E7" s="73" t="s">
        <v>0</v>
      </c>
      <c r="F7" s="74" t="s">
        <v>9</v>
      </c>
      <c r="G7" s="75" t="s">
        <v>6</v>
      </c>
      <c r="H7" s="74" t="s">
        <v>10</v>
      </c>
      <c r="I7" s="75" t="s">
        <v>3</v>
      </c>
      <c r="J7" s="74" t="s">
        <v>7</v>
      </c>
      <c r="K7" s="76"/>
      <c r="L7" s="97" t="s">
        <v>15</v>
      </c>
      <c r="M7" s="77" t="s">
        <v>17</v>
      </c>
      <c r="N7" s="78"/>
    </row>
    <row r="8" spans="2:14" ht="10.5" customHeight="1">
      <c r="B8" s="2"/>
      <c r="C8" s="3"/>
      <c r="D8" s="3"/>
      <c r="E8" s="27"/>
      <c r="F8" s="3"/>
      <c r="G8" s="3"/>
      <c r="H8" s="3"/>
      <c r="I8" s="3"/>
      <c r="J8" s="3"/>
      <c r="K8" s="5"/>
      <c r="L8" s="83"/>
      <c r="M8" s="4"/>
      <c r="N8" s="5"/>
    </row>
    <row r="9" spans="2:14">
      <c r="B9" s="6"/>
      <c r="C9" s="7" t="s">
        <v>4</v>
      </c>
      <c r="D9" s="8"/>
      <c r="E9" s="28"/>
      <c r="F9" s="8"/>
      <c r="G9" s="8"/>
      <c r="H9" s="8"/>
      <c r="I9" s="8"/>
      <c r="J9" s="8"/>
      <c r="K9" s="10"/>
      <c r="L9" s="52"/>
      <c r="M9" s="9"/>
      <c r="N9" s="10"/>
    </row>
    <row r="10" spans="2:14" ht="5.25" customHeight="1">
      <c r="B10" s="6"/>
      <c r="C10" s="11"/>
      <c r="D10" s="11"/>
      <c r="E10" s="29"/>
      <c r="F10" s="11"/>
      <c r="G10" s="11"/>
      <c r="H10" s="11"/>
      <c r="I10" s="11"/>
      <c r="J10" s="11"/>
      <c r="K10" s="32"/>
      <c r="L10" s="52"/>
      <c r="M10" s="8"/>
      <c r="N10" s="10"/>
    </row>
    <row r="11" spans="2:14">
      <c r="B11" s="13"/>
      <c r="C11" t="s">
        <v>37</v>
      </c>
      <c r="E11" s="38">
        <v>80000</v>
      </c>
      <c r="F11" s="18">
        <f t="shared" ref="F11:F27" si="0">(E11/$I11)*100</f>
        <v>1.639344262295082</v>
      </c>
      <c r="G11" s="39">
        <v>4800000</v>
      </c>
      <c r="H11" s="18">
        <f t="shared" ref="H11:H27" si="1">(G11/$I11)*100</f>
        <v>98.360655737704917</v>
      </c>
      <c r="I11" s="39">
        <f>G11+E11</f>
        <v>4880000</v>
      </c>
      <c r="J11" s="18">
        <f t="shared" ref="J11:J27" si="2">(I11/I$70)*100</f>
        <v>1.2834188325218585</v>
      </c>
      <c r="K11" s="10"/>
      <c r="L11" s="84">
        <v>97947449</v>
      </c>
      <c r="M11" s="34">
        <f>(I11/$L11)*100</f>
        <v>4.982263499277046</v>
      </c>
      <c r="N11" s="10"/>
    </row>
    <row r="12" spans="2:14">
      <c r="B12" s="13"/>
      <c r="C12" t="s">
        <v>49</v>
      </c>
      <c r="E12" s="30">
        <v>0</v>
      </c>
      <c r="F12" s="18">
        <f t="shared" si="0"/>
        <v>0</v>
      </c>
      <c r="G12" s="17">
        <v>57263545</v>
      </c>
      <c r="H12" s="18">
        <f t="shared" si="1"/>
        <v>100</v>
      </c>
      <c r="I12" s="39">
        <f t="shared" ref="I12:I25" si="3">G12+E12</f>
        <v>57263545</v>
      </c>
      <c r="J12" s="18">
        <f t="shared" si="2"/>
        <v>15.060063948762892</v>
      </c>
      <c r="K12" s="10"/>
      <c r="L12" s="84">
        <v>215036615</v>
      </c>
      <c r="M12" s="34">
        <f>(I12/$L12)*100</f>
        <v>26.629671881693262</v>
      </c>
      <c r="N12" s="10"/>
    </row>
    <row r="13" spans="2:14">
      <c r="B13" s="13"/>
      <c r="C13" t="s">
        <v>50</v>
      </c>
      <c r="E13" s="30">
        <v>0</v>
      </c>
      <c r="F13" s="18">
        <f t="shared" si="0"/>
        <v>0</v>
      </c>
      <c r="G13" s="17">
        <v>9880571</v>
      </c>
      <c r="H13" s="18">
        <f t="shared" si="1"/>
        <v>100</v>
      </c>
      <c r="I13" s="39">
        <f t="shared" si="3"/>
        <v>9880571</v>
      </c>
      <c r="J13" s="18">
        <f t="shared" si="2"/>
        <v>2.5985473150551908</v>
      </c>
      <c r="K13" s="10"/>
      <c r="L13" s="84">
        <v>105129818</v>
      </c>
      <c r="M13" s="34">
        <f>(I13/$L13)*100</f>
        <v>9.3984477363025594</v>
      </c>
      <c r="N13" s="10"/>
    </row>
    <row r="14" spans="2:14">
      <c r="B14" s="13"/>
      <c r="C14" t="s">
        <v>44</v>
      </c>
      <c r="D14">
        <v>240000</v>
      </c>
      <c r="E14" s="30">
        <v>0</v>
      </c>
      <c r="F14" s="18">
        <f t="shared" si="0"/>
        <v>0</v>
      </c>
      <c r="G14" s="17">
        <v>5717500</v>
      </c>
      <c r="H14" s="18">
        <f t="shared" si="1"/>
        <v>100</v>
      </c>
      <c r="I14" s="17">
        <f t="shared" si="3"/>
        <v>5717500</v>
      </c>
      <c r="J14" s="18">
        <f t="shared" si="2"/>
        <v>1.5036776997835504</v>
      </c>
      <c r="K14" s="10"/>
      <c r="L14" s="84">
        <v>69499441</v>
      </c>
      <c r="M14" s="34">
        <f>(I14/$L14)*100</f>
        <v>8.2266848736236611</v>
      </c>
      <c r="N14" s="10"/>
    </row>
    <row r="15" spans="2:14" ht="26.25" customHeight="1">
      <c r="B15" s="13"/>
      <c r="C15" s="79" t="s">
        <v>35</v>
      </c>
      <c r="E15" s="30">
        <v>0</v>
      </c>
      <c r="F15" s="18">
        <f t="shared" si="0"/>
        <v>0</v>
      </c>
      <c r="G15" s="17">
        <v>48099019</v>
      </c>
      <c r="H15" s="18">
        <f t="shared" si="1"/>
        <v>100</v>
      </c>
      <c r="I15" s="17">
        <f t="shared" si="3"/>
        <v>48099019</v>
      </c>
      <c r="J15" s="18">
        <f t="shared" si="2"/>
        <v>12.649833362792354</v>
      </c>
      <c r="K15" s="10"/>
      <c r="L15" s="84">
        <v>166882385</v>
      </c>
      <c r="M15" s="34">
        <f>(I15/$L15)*100</f>
        <v>28.822106659130021</v>
      </c>
      <c r="N15" s="10"/>
    </row>
    <row r="16" spans="2:14">
      <c r="B16" s="13"/>
      <c r="C16" t="s">
        <v>24</v>
      </c>
      <c r="E16" s="30">
        <v>0</v>
      </c>
      <c r="F16" s="18">
        <f t="shared" si="0"/>
        <v>0</v>
      </c>
      <c r="G16" s="17">
        <v>21893669</v>
      </c>
      <c r="H16" s="18">
        <f t="shared" si="1"/>
        <v>100</v>
      </c>
      <c r="I16" s="17">
        <f t="shared" si="3"/>
        <v>21893669</v>
      </c>
      <c r="J16" s="18">
        <f t="shared" si="2"/>
        <v>5.7579399810655749</v>
      </c>
      <c r="K16" s="10"/>
      <c r="L16" s="84">
        <v>46172253</v>
      </c>
      <c r="M16" s="34">
        <f t="shared" ref="M16:M27" si="4">(I16/$L16)*100</f>
        <v>47.417372074089606</v>
      </c>
      <c r="N16" s="10"/>
    </row>
    <row r="17" spans="2:14">
      <c r="B17" s="13"/>
      <c r="C17" s="79" t="s">
        <v>45</v>
      </c>
      <c r="D17">
        <v>1500000</v>
      </c>
      <c r="E17" s="30">
        <v>280720</v>
      </c>
      <c r="F17" s="18">
        <f t="shared" si="0"/>
        <v>20.961455175400605</v>
      </c>
      <c r="G17" s="17">
        <v>1058500</v>
      </c>
      <c r="H17" s="18">
        <f t="shared" si="1"/>
        <v>79.038544824599384</v>
      </c>
      <c r="I17" s="17">
        <f t="shared" si="3"/>
        <v>1339220</v>
      </c>
      <c r="J17" s="18">
        <f t="shared" si="2"/>
        <v>0.35220905100203342</v>
      </c>
      <c r="K17" s="10"/>
      <c r="L17" s="84">
        <v>4465864</v>
      </c>
      <c r="M17" s="34">
        <f t="shared" si="4"/>
        <v>29.987926188527013</v>
      </c>
      <c r="N17" s="10"/>
    </row>
    <row r="18" spans="2:14">
      <c r="B18" s="13"/>
      <c r="C18" t="s">
        <v>38</v>
      </c>
      <c r="E18" s="30">
        <v>0</v>
      </c>
      <c r="F18" s="18">
        <f t="shared" si="0"/>
        <v>0</v>
      </c>
      <c r="G18" s="17">
        <v>109757796</v>
      </c>
      <c r="H18" s="18">
        <f t="shared" si="1"/>
        <v>100</v>
      </c>
      <c r="I18" s="17">
        <f t="shared" si="3"/>
        <v>109757796</v>
      </c>
      <c r="J18" s="18">
        <f t="shared" si="2"/>
        <v>28.865824262805802</v>
      </c>
      <c r="K18" s="10"/>
      <c r="L18" s="84">
        <v>639728645</v>
      </c>
      <c r="M18" s="34">
        <f t="shared" si="4"/>
        <v>17.156930029293903</v>
      </c>
      <c r="N18" s="10"/>
    </row>
    <row r="19" spans="2:14">
      <c r="B19" s="13"/>
      <c r="C19" t="s">
        <v>28</v>
      </c>
      <c r="E19" s="30">
        <v>0</v>
      </c>
      <c r="F19" s="18">
        <f t="shared" si="0"/>
        <v>0</v>
      </c>
      <c r="G19" s="17">
        <v>48517608</v>
      </c>
      <c r="H19" s="18">
        <f t="shared" si="1"/>
        <v>100</v>
      </c>
      <c r="I19" s="17">
        <f t="shared" si="3"/>
        <v>48517608</v>
      </c>
      <c r="J19" s="18">
        <f t="shared" si="2"/>
        <v>12.759920454121554</v>
      </c>
      <c r="K19" s="10"/>
      <c r="L19" s="84">
        <v>116688635</v>
      </c>
      <c r="M19" s="34">
        <f t="shared" si="4"/>
        <v>41.57869187517705</v>
      </c>
      <c r="N19" s="10"/>
    </row>
    <row r="20" spans="2:14">
      <c r="B20" s="13"/>
      <c r="C20" t="s">
        <v>25</v>
      </c>
      <c r="E20" s="30">
        <v>0</v>
      </c>
      <c r="F20" s="18">
        <f t="shared" si="0"/>
        <v>0</v>
      </c>
      <c r="G20" s="17">
        <v>11259236</v>
      </c>
      <c r="H20" s="18">
        <f t="shared" si="1"/>
        <v>100</v>
      </c>
      <c r="I20" s="17">
        <f t="shared" si="3"/>
        <v>11259236</v>
      </c>
      <c r="J20" s="18">
        <f t="shared" si="2"/>
        <v>2.9611302299606721</v>
      </c>
      <c r="K20" s="10"/>
      <c r="L20" s="84">
        <v>92839444</v>
      </c>
      <c r="M20" s="34">
        <f t="shared" si="4"/>
        <v>12.127642642926642</v>
      </c>
      <c r="N20" s="10"/>
    </row>
    <row r="21" spans="2:14">
      <c r="B21" s="13"/>
      <c r="C21" t="s">
        <v>36</v>
      </c>
      <c r="E21" s="30">
        <v>0</v>
      </c>
      <c r="F21" s="18">
        <f t="shared" si="0"/>
        <v>0</v>
      </c>
      <c r="G21" s="17">
        <v>4797663</v>
      </c>
      <c r="H21" s="18">
        <f t="shared" si="1"/>
        <v>100</v>
      </c>
      <c r="I21" s="17">
        <f t="shared" si="3"/>
        <v>4797663</v>
      </c>
      <c r="J21" s="18">
        <f t="shared" si="2"/>
        <v>1.2617645586666635</v>
      </c>
      <c r="K21" s="10"/>
      <c r="L21" s="84">
        <v>7004703</v>
      </c>
      <c r="M21" s="34">
        <f t="shared" si="4"/>
        <v>68.492026000245829</v>
      </c>
      <c r="N21" s="10"/>
    </row>
    <row r="22" spans="2:14">
      <c r="B22" s="13"/>
      <c r="C22" t="s">
        <v>32</v>
      </c>
      <c r="E22" s="30">
        <v>0</v>
      </c>
      <c r="F22" s="18">
        <f t="shared" si="0"/>
        <v>0</v>
      </c>
      <c r="G22" s="17">
        <v>22321416</v>
      </c>
      <c r="H22" s="18">
        <f t="shared" si="1"/>
        <v>100</v>
      </c>
      <c r="I22" s="17">
        <f t="shared" si="3"/>
        <v>22321416</v>
      </c>
      <c r="J22" s="18">
        <f t="shared" si="2"/>
        <v>5.8704355866710518</v>
      </c>
      <c r="K22" s="10"/>
      <c r="L22" s="84">
        <v>25919226</v>
      </c>
      <c r="M22" s="34">
        <f t="shared" si="4"/>
        <v>86.119145687452232</v>
      </c>
      <c r="N22" s="10"/>
    </row>
    <row r="23" spans="2:14">
      <c r="B23" s="13"/>
      <c r="C23" t="s">
        <v>26</v>
      </c>
      <c r="E23" s="30">
        <v>5000000</v>
      </c>
      <c r="F23" s="18">
        <f t="shared" si="0"/>
        <v>100</v>
      </c>
      <c r="G23" s="17">
        <v>0</v>
      </c>
      <c r="H23" s="18">
        <f t="shared" si="1"/>
        <v>0</v>
      </c>
      <c r="I23" s="17">
        <f t="shared" si="3"/>
        <v>5000000</v>
      </c>
      <c r="J23" s="18">
        <f t="shared" si="2"/>
        <v>1.3149783120101008</v>
      </c>
      <c r="K23" s="10"/>
      <c r="L23" s="84">
        <v>59320050</v>
      </c>
      <c r="M23" s="34">
        <f t="shared" si="4"/>
        <v>8.4288533135086698</v>
      </c>
      <c r="N23" s="10"/>
    </row>
    <row r="24" spans="2:14">
      <c r="B24" s="13"/>
      <c r="C24" t="s">
        <v>46</v>
      </c>
      <c r="E24" s="30">
        <v>0</v>
      </c>
      <c r="F24" s="18">
        <f t="shared" si="0"/>
        <v>0</v>
      </c>
      <c r="G24" s="17">
        <v>610401</v>
      </c>
      <c r="H24" s="18">
        <f t="shared" si="1"/>
        <v>100</v>
      </c>
      <c r="I24" s="17">
        <f t="shared" si="3"/>
        <v>610401</v>
      </c>
      <c r="J24" s="18">
        <f t="shared" si="2"/>
        <v>0.16053281532585553</v>
      </c>
      <c r="K24" s="10"/>
      <c r="L24" s="84">
        <v>20448676</v>
      </c>
      <c r="M24" s="34">
        <f t="shared" si="4"/>
        <v>2.9850392269895618</v>
      </c>
      <c r="N24" s="10"/>
    </row>
    <row r="25" spans="2:14">
      <c r="B25" s="13"/>
      <c r="C25" t="s">
        <v>51</v>
      </c>
      <c r="E25" s="30">
        <v>0</v>
      </c>
      <c r="F25" s="18">
        <f t="shared" si="0"/>
        <v>0</v>
      </c>
      <c r="G25" s="17">
        <v>100000</v>
      </c>
      <c r="H25" s="18">
        <f t="shared" si="1"/>
        <v>100</v>
      </c>
      <c r="I25" s="17">
        <f t="shared" si="3"/>
        <v>100000</v>
      </c>
      <c r="J25" s="18">
        <f t="shared" si="2"/>
        <v>2.6299566240202021E-2</v>
      </c>
      <c r="K25" s="10"/>
      <c r="L25" s="84">
        <v>6256588</v>
      </c>
      <c r="M25" s="34">
        <f t="shared" si="4"/>
        <v>1.5983152478635319</v>
      </c>
      <c r="N25" s="10"/>
    </row>
    <row r="26" spans="2:14">
      <c r="B26" s="13"/>
      <c r="C26" s="8" t="s">
        <v>52</v>
      </c>
      <c r="D26" s="8">
        <v>6094765</v>
      </c>
      <c r="E26" s="30">
        <v>0</v>
      </c>
      <c r="F26" s="18">
        <f t="shared" si="0"/>
        <v>0</v>
      </c>
      <c r="G26" s="54">
        <v>2824663</v>
      </c>
      <c r="H26" s="18">
        <f t="shared" si="1"/>
        <v>100</v>
      </c>
      <c r="I26" s="17">
        <f>G26+E26</f>
        <v>2824663</v>
      </c>
      <c r="J26" s="18">
        <f t="shared" si="2"/>
        <v>0.7428741167474775</v>
      </c>
      <c r="K26" s="10"/>
      <c r="L26" s="87">
        <v>63716064</v>
      </c>
      <c r="M26" s="34">
        <f t="shared" si="4"/>
        <v>4.4332038463643952</v>
      </c>
      <c r="N26" s="10"/>
    </row>
    <row r="27" spans="2:14">
      <c r="B27" s="13"/>
      <c r="C27" s="8" t="s">
        <v>53</v>
      </c>
      <c r="D27" s="8"/>
      <c r="E27" s="30">
        <v>0</v>
      </c>
      <c r="F27" s="18">
        <f t="shared" si="0"/>
        <v>0</v>
      </c>
      <c r="G27" s="54">
        <v>120000</v>
      </c>
      <c r="H27" s="18">
        <f t="shared" si="1"/>
        <v>100</v>
      </c>
      <c r="I27" s="17">
        <f>G27+E27</f>
        <v>120000</v>
      </c>
      <c r="J27" s="18">
        <f t="shared" si="2"/>
        <v>3.155947948824242E-2</v>
      </c>
      <c r="K27" s="10"/>
      <c r="L27" s="87">
        <v>67029369</v>
      </c>
      <c r="M27" s="34">
        <f t="shared" si="4"/>
        <v>0.17902600276604125</v>
      </c>
      <c r="N27" s="10"/>
    </row>
    <row r="28" spans="2:14">
      <c r="B28" s="13"/>
      <c r="C28" s="52"/>
      <c r="D28" s="8"/>
      <c r="E28" s="30"/>
      <c r="F28" s="18"/>
      <c r="G28" s="17"/>
      <c r="H28" s="18"/>
      <c r="I28" s="17"/>
      <c r="J28" s="18"/>
      <c r="K28" s="10"/>
      <c r="L28" s="86"/>
      <c r="M28" s="34"/>
      <c r="N28" s="10"/>
    </row>
    <row r="29" spans="2:14" ht="5.25" customHeight="1">
      <c r="B29" s="13"/>
      <c r="E29" s="30"/>
      <c r="F29" s="8"/>
      <c r="G29" s="17"/>
      <c r="H29" s="8"/>
      <c r="I29" s="8"/>
      <c r="J29" s="8"/>
      <c r="K29" s="10"/>
      <c r="L29" s="85"/>
      <c r="N29" s="10"/>
    </row>
    <row r="30" spans="2:14">
      <c r="B30" s="13"/>
      <c r="C30" t="s">
        <v>11</v>
      </c>
      <c r="E30" s="38">
        <f>SUM(E11:E28)</f>
        <v>5360720</v>
      </c>
      <c r="F30" s="18">
        <f>(E30/$I30)*100</f>
        <v>1.512694029614746</v>
      </c>
      <c r="G30" s="39">
        <f>SUM(G11:G28)</f>
        <v>349021587</v>
      </c>
      <c r="H30" s="18">
        <f>(G30/$I30)*100</f>
        <v>98.48730597038525</v>
      </c>
      <c r="I30" s="39">
        <f>SUM(I11:I28)</f>
        <v>354382307</v>
      </c>
      <c r="J30" s="18">
        <f>(I30/I$70)*100</f>
        <v>93.201009573021082</v>
      </c>
      <c r="K30" s="10"/>
      <c r="L30" s="87">
        <f>SUM(L11:L28)</f>
        <v>1804085225</v>
      </c>
      <c r="M30" s="34">
        <f>(I30/$L30)*100</f>
        <v>19.643324056378766</v>
      </c>
      <c r="N30" s="10"/>
    </row>
    <row r="31" spans="2:14">
      <c r="B31" s="13"/>
      <c r="C31" s="35" t="s">
        <v>18</v>
      </c>
      <c r="E31" s="30"/>
      <c r="F31" s="8"/>
      <c r="G31" s="17"/>
      <c r="H31" s="8"/>
      <c r="I31" s="8"/>
      <c r="J31" s="8"/>
      <c r="K31" s="10"/>
      <c r="L31" s="88">
        <v>2390753633</v>
      </c>
      <c r="M31" s="36">
        <f>(I30/$L31)*100</f>
        <v>14.823037476902581</v>
      </c>
      <c r="N31" s="10"/>
    </row>
    <row r="32" spans="2:14" ht="6.75" customHeight="1">
      <c r="B32" s="43"/>
      <c r="C32" s="44"/>
      <c r="D32" s="45"/>
      <c r="E32" s="46"/>
      <c r="F32" s="45"/>
      <c r="G32" s="47"/>
      <c r="H32" s="45"/>
      <c r="I32" s="45"/>
      <c r="J32" s="45"/>
      <c r="K32" s="48"/>
      <c r="L32" s="89"/>
      <c r="M32" s="49"/>
      <c r="N32" s="48"/>
    </row>
    <row r="33" spans="2:14" ht="6.75" customHeight="1">
      <c r="B33" s="13"/>
      <c r="C33" s="35"/>
      <c r="E33" s="30" t="s">
        <v>39</v>
      </c>
      <c r="F33" s="8"/>
      <c r="G33" s="17"/>
      <c r="H33" s="8"/>
      <c r="I33" s="8"/>
      <c r="J33" s="8"/>
      <c r="K33" s="10"/>
      <c r="L33" s="90"/>
      <c r="M33" s="36"/>
      <c r="N33" s="10"/>
    </row>
    <row r="34" spans="2:14" ht="10.5" customHeight="1">
      <c r="B34" s="13"/>
      <c r="E34" s="30"/>
      <c r="F34" s="8"/>
      <c r="G34" s="17"/>
      <c r="H34" s="8"/>
      <c r="I34" s="8"/>
      <c r="J34" s="8"/>
      <c r="K34" s="10"/>
      <c r="L34" s="85"/>
      <c r="N34" s="10"/>
    </row>
    <row r="35" spans="2:14">
      <c r="B35" s="13"/>
      <c r="C35" s="7" t="s">
        <v>13</v>
      </c>
      <c r="E35" s="30"/>
      <c r="F35" s="8"/>
      <c r="G35" s="17"/>
      <c r="H35" s="8"/>
      <c r="I35" s="8"/>
      <c r="J35" s="8"/>
      <c r="K35" s="10"/>
      <c r="L35" s="85"/>
      <c r="N35" s="10"/>
    </row>
    <row r="36" spans="2:14" ht="5.25" customHeight="1">
      <c r="B36" s="13"/>
      <c r="E36" s="30"/>
      <c r="F36" s="8"/>
      <c r="G36" s="17"/>
      <c r="H36" s="8"/>
      <c r="I36" s="8"/>
      <c r="J36" s="8"/>
      <c r="K36" s="10"/>
      <c r="L36" s="85"/>
      <c r="N36" s="10"/>
    </row>
    <row r="37" spans="2:14" ht="12.75" customHeight="1">
      <c r="B37" s="13"/>
      <c r="C37" t="s">
        <v>27</v>
      </c>
      <c r="E37" s="38">
        <v>0</v>
      </c>
      <c r="F37" s="18">
        <f>(E37/$I37)*100</f>
        <v>0</v>
      </c>
      <c r="G37" s="39">
        <v>8393253</v>
      </c>
      <c r="H37" s="18">
        <f>(G37/$I37)*100</f>
        <v>100</v>
      </c>
      <c r="I37" s="39">
        <f>G37+E37</f>
        <v>8393253</v>
      </c>
      <c r="J37" s="18">
        <f t="shared" ref="J37:J45" si="5">(I37/I$70)*100</f>
        <v>2.207389132442743</v>
      </c>
      <c r="K37" s="10"/>
      <c r="L37" s="84">
        <v>23841633</v>
      </c>
      <c r="M37" s="34">
        <f>(I37/$L37)*100</f>
        <v>35.204186726639072</v>
      </c>
      <c r="N37" s="10"/>
    </row>
    <row r="38" spans="2:14" ht="12.75" customHeight="1">
      <c r="B38" s="13"/>
      <c r="C38" t="s">
        <v>54</v>
      </c>
      <c r="E38" s="30">
        <v>0</v>
      </c>
      <c r="F38" s="18">
        <f>(E38/$I38)*100</f>
        <v>0</v>
      </c>
      <c r="G38" s="39">
        <v>1632609</v>
      </c>
      <c r="H38" s="18">
        <f>(G38/$I38)*100</f>
        <v>100</v>
      </c>
      <c r="I38" s="17">
        <f>G38+E38</f>
        <v>1632609</v>
      </c>
      <c r="J38" s="18">
        <f t="shared" si="5"/>
        <v>0.42936908539849977</v>
      </c>
      <c r="K38" s="10"/>
      <c r="L38" s="84">
        <v>1632609</v>
      </c>
      <c r="M38" s="34">
        <f>(I38/$L38)*100</f>
        <v>100</v>
      </c>
      <c r="N38" s="10"/>
    </row>
    <row r="39" spans="2:14" ht="12.75" customHeight="1">
      <c r="B39" s="13"/>
      <c r="C39" t="s">
        <v>12</v>
      </c>
      <c r="D39">
        <v>5212474</v>
      </c>
      <c r="E39" s="30">
        <v>4553982</v>
      </c>
      <c r="F39" s="18">
        <f>(E39/$I39)*100</f>
        <v>100</v>
      </c>
      <c r="G39" s="17">
        <v>0</v>
      </c>
      <c r="H39" s="18">
        <f>(G39/$I39)*100</f>
        <v>0</v>
      </c>
      <c r="I39" s="17">
        <f>G39+E39</f>
        <v>4553982</v>
      </c>
      <c r="J39" s="18">
        <f t="shared" si="5"/>
        <v>1.1976775126568766</v>
      </c>
      <c r="K39" s="10"/>
      <c r="L39" s="85">
        <v>8138783</v>
      </c>
      <c r="M39" s="34">
        <f>(I39/$L39)*100</f>
        <v>55.954090433422301</v>
      </c>
      <c r="N39" s="10"/>
    </row>
    <row r="40" spans="2:14" ht="12.75" customHeight="1">
      <c r="B40" s="13"/>
      <c r="C40" t="s">
        <v>55</v>
      </c>
      <c r="D40">
        <v>1498557</v>
      </c>
      <c r="E40" s="30">
        <v>835000</v>
      </c>
      <c r="F40" s="18">
        <f>(E40/$I40)*100</f>
        <v>100</v>
      </c>
      <c r="G40" s="17">
        <v>0</v>
      </c>
      <c r="H40" s="18">
        <f>(G40/$I40)*100</f>
        <v>0</v>
      </c>
      <c r="I40" s="17">
        <f>G40+E40</f>
        <v>835000</v>
      </c>
      <c r="J40" s="18">
        <f t="shared" si="5"/>
        <v>0.21960137810568686</v>
      </c>
      <c r="K40" s="10"/>
      <c r="L40" s="85">
        <v>2940000</v>
      </c>
      <c r="M40" s="34">
        <f>(I40/$L40)*100</f>
        <v>28.401360544217685</v>
      </c>
      <c r="N40" s="10"/>
    </row>
    <row r="41" spans="2:14" ht="12.75" customHeight="1">
      <c r="B41" s="13"/>
      <c r="C41" t="s">
        <v>56</v>
      </c>
      <c r="E41" s="30">
        <v>1093129</v>
      </c>
      <c r="F41" s="18">
        <f t="shared" ref="F41:F45" si="6">(E41/$I41)*100</f>
        <v>100</v>
      </c>
      <c r="G41" s="17">
        <v>0</v>
      </c>
      <c r="H41" s="18">
        <f t="shared" ref="H41:H45" si="7">(G41/$I41)*100</f>
        <v>0</v>
      </c>
      <c r="I41" s="17">
        <f t="shared" ref="I41:I45" si="8">G41+E41</f>
        <v>1093129</v>
      </c>
      <c r="J41" s="18">
        <f t="shared" si="5"/>
        <v>0.28748818544585791</v>
      </c>
      <c r="K41" s="10"/>
      <c r="L41" s="85">
        <v>3855000</v>
      </c>
      <c r="M41" s="34">
        <f t="shared" ref="M41:M45" si="9">(I41/$L41)*100</f>
        <v>28.356134889753566</v>
      </c>
      <c r="N41" s="10"/>
    </row>
    <row r="42" spans="2:14" ht="12.75" customHeight="1">
      <c r="B42" s="13"/>
      <c r="C42" t="s">
        <v>57</v>
      </c>
      <c r="E42" s="30">
        <v>0</v>
      </c>
      <c r="F42" s="18">
        <f t="shared" si="6"/>
        <v>0</v>
      </c>
      <c r="G42" s="17">
        <v>3049988</v>
      </c>
      <c r="H42" s="18">
        <f t="shared" si="7"/>
        <v>100</v>
      </c>
      <c r="I42" s="17">
        <f t="shared" si="8"/>
        <v>3049988</v>
      </c>
      <c r="J42" s="18">
        <f t="shared" si="5"/>
        <v>0.80213361437821273</v>
      </c>
      <c r="K42" s="10"/>
      <c r="L42" s="85">
        <v>3049988</v>
      </c>
      <c r="M42" s="34">
        <f t="shared" si="9"/>
        <v>100</v>
      </c>
      <c r="N42" s="10"/>
    </row>
    <row r="43" spans="2:14" ht="12.75" customHeight="1">
      <c r="B43" s="13"/>
      <c r="C43" t="s">
        <v>58</v>
      </c>
      <c r="E43" s="30">
        <v>27146</v>
      </c>
      <c r="F43" s="18">
        <f t="shared" si="6"/>
        <v>100</v>
      </c>
      <c r="G43" s="17">
        <v>0</v>
      </c>
      <c r="H43" s="18">
        <f t="shared" si="7"/>
        <v>0</v>
      </c>
      <c r="I43" s="17">
        <f t="shared" si="8"/>
        <v>27146</v>
      </c>
      <c r="J43" s="18">
        <f t="shared" si="5"/>
        <v>7.1392802515652396E-3</v>
      </c>
      <c r="K43" s="10"/>
      <c r="L43" s="85">
        <v>5604000</v>
      </c>
      <c r="M43" s="34">
        <f t="shared" si="9"/>
        <v>0.48440399714489651</v>
      </c>
      <c r="N43" s="10"/>
    </row>
    <row r="44" spans="2:14" ht="12.75" customHeight="1">
      <c r="B44" s="13"/>
      <c r="C44" t="s">
        <v>59</v>
      </c>
      <c r="E44" s="30">
        <v>0</v>
      </c>
      <c r="F44" s="18">
        <f t="shared" si="6"/>
        <v>0</v>
      </c>
      <c r="G44" s="17">
        <v>3293065</v>
      </c>
      <c r="H44" s="18">
        <f t="shared" si="7"/>
        <v>100</v>
      </c>
      <c r="I44" s="17">
        <f t="shared" si="8"/>
        <v>3293065</v>
      </c>
      <c r="J44" s="18">
        <f t="shared" si="5"/>
        <v>0.86606181100790869</v>
      </c>
      <c r="K44" s="10"/>
      <c r="L44" s="85">
        <v>108427065</v>
      </c>
      <c r="M44" s="34">
        <f t="shared" si="9"/>
        <v>3.0371245408146019</v>
      </c>
      <c r="N44" s="10"/>
    </row>
    <row r="45" spans="2:14" ht="12.75" customHeight="1">
      <c r="B45" s="13"/>
      <c r="C45" t="s">
        <v>60</v>
      </c>
      <c r="E45" s="30">
        <v>0</v>
      </c>
      <c r="F45" s="18">
        <f t="shared" si="6"/>
        <v>0</v>
      </c>
      <c r="G45" s="17">
        <v>2148356</v>
      </c>
      <c r="H45" s="18">
        <f t="shared" si="7"/>
        <v>100</v>
      </c>
      <c r="I45" s="17">
        <f t="shared" si="8"/>
        <v>2148356</v>
      </c>
      <c r="J45" s="18">
        <f t="shared" si="5"/>
        <v>0.56500830929535439</v>
      </c>
      <c r="K45" s="10"/>
      <c r="L45" s="85">
        <v>13914536</v>
      </c>
      <c r="M45" s="34">
        <f t="shared" si="9"/>
        <v>15.439652461282217</v>
      </c>
      <c r="N45" s="10"/>
    </row>
    <row r="46" spans="2:14" ht="12.75" customHeight="1">
      <c r="B46" s="13"/>
      <c r="E46" s="30"/>
      <c r="F46" s="18"/>
      <c r="G46" s="17" t="s">
        <v>39</v>
      </c>
      <c r="H46" s="18"/>
      <c r="I46" s="17"/>
      <c r="J46" s="18"/>
      <c r="K46" s="10"/>
      <c r="L46" s="85"/>
      <c r="M46" s="34"/>
      <c r="N46" s="10"/>
    </row>
    <row r="47" spans="2:14" ht="5.25" customHeight="1">
      <c r="B47" s="13"/>
      <c r="E47" s="30"/>
      <c r="F47" s="8"/>
      <c r="G47" s="17"/>
      <c r="H47" s="8"/>
      <c r="I47" s="8"/>
      <c r="J47" s="8"/>
      <c r="K47" s="10"/>
      <c r="L47" s="85"/>
      <c r="N47" s="10"/>
    </row>
    <row r="48" spans="2:14">
      <c r="B48" s="13"/>
      <c r="C48" s="42" t="s">
        <v>11</v>
      </c>
      <c r="E48" s="38">
        <f>SUM(E37:E47)</f>
        <v>6509257</v>
      </c>
      <c r="F48" s="18">
        <f>(E48/$I48)*100</f>
        <v>26.009428874832334</v>
      </c>
      <c r="G48" s="39">
        <f>SUM(G36:G47)</f>
        <v>18517271</v>
      </c>
      <c r="H48" s="18">
        <f>(G48/$I48)*100</f>
        <v>73.990571125167662</v>
      </c>
      <c r="I48" s="39">
        <f>SUM(I36:I47)</f>
        <v>25026528</v>
      </c>
      <c r="J48" s="18">
        <f>(I48/I$70)*100</f>
        <v>6.5818683089827053</v>
      </c>
      <c r="K48" s="10"/>
      <c r="L48" s="84">
        <f>SUM(L36:L47)</f>
        <v>171403614</v>
      </c>
      <c r="M48" s="34">
        <f>(I48/$L48)*100</f>
        <v>14.600933676929357</v>
      </c>
      <c r="N48" s="10"/>
    </row>
    <row r="49" spans="2:14">
      <c r="B49" s="13"/>
      <c r="C49" s="35" t="s">
        <v>19</v>
      </c>
      <c r="E49" s="30"/>
      <c r="F49" s="18"/>
      <c r="G49" s="17"/>
      <c r="H49" s="18"/>
      <c r="I49" s="17"/>
      <c r="J49" s="18"/>
      <c r="K49" s="10"/>
      <c r="L49" s="84">
        <v>360998694</v>
      </c>
      <c r="M49" s="34">
        <f>(I48/$L49)*100</f>
        <v>6.9325813128841949</v>
      </c>
      <c r="N49" s="10"/>
    </row>
    <row r="50" spans="2:14" ht="6.75" customHeight="1">
      <c r="B50" s="43"/>
      <c r="C50" s="44"/>
      <c r="D50" s="45"/>
      <c r="E50" s="46"/>
      <c r="F50" s="50"/>
      <c r="G50" s="47"/>
      <c r="H50" s="50"/>
      <c r="I50" s="47"/>
      <c r="J50" s="50"/>
      <c r="K50" s="48"/>
      <c r="L50" s="91"/>
      <c r="M50" s="50"/>
      <c r="N50" s="48"/>
    </row>
    <row r="51" spans="2:14" ht="6.75" customHeight="1">
      <c r="B51" s="13"/>
      <c r="E51" s="30"/>
      <c r="F51" s="8"/>
      <c r="G51" s="17"/>
      <c r="H51" s="8"/>
      <c r="I51" s="8"/>
      <c r="J51" s="8"/>
      <c r="K51" s="10"/>
      <c r="L51" s="85"/>
      <c r="N51" s="10"/>
    </row>
    <row r="52" spans="2:14" ht="10.5" customHeight="1">
      <c r="B52" s="13"/>
      <c r="E52" s="30"/>
      <c r="F52" s="8"/>
      <c r="G52" s="17"/>
      <c r="H52" s="8"/>
      <c r="I52" s="8"/>
      <c r="J52" s="8"/>
      <c r="K52" s="10"/>
      <c r="L52" s="85"/>
      <c r="N52" s="10"/>
    </row>
    <row r="53" spans="2:14">
      <c r="B53" s="13"/>
      <c r="C53" s="7" t="s">
        <v>23</v>
      </c>
      <c r="E53" s="30"/>
      <c r="F53" s="8"/>
      <c r="G53" s="17"/>
      <c r="H53" s="8"/>
      <c r="I53" s="8"/>
      <c r="J53" s="8"/>
      <c r="K53" s="10"/>
      <c r="L53" s="85"/>
      <c r="N53" s="10"/>
    </row>
    <row r="54" spans="2:14" ht="5.25" customHeight="1">
      <c r="B54" s="13"/>
      <c r="E54" s="30"/>
      <c r="F54" s="8"/>
      <c r="G54" s="17"/>
      <c r="H54" s="8"/>
      <c r="I54" s="8"/>
      <c r="J54" s="8"/>
      <c r="K54" s="10"/>
      <c r="L54" s="85"/>
      <c r="N54" s="10"/>
    </row>
    <row r="55" spans="2:14">
      <c r="B55" s="13"/>
      <c r="C55" s="42" t="s">
        <v>11</v>
      </c>
      <c r="E55" s="38">
        <f>SUM(E54:E54)</f>
        <v>0</v>
      </c>
      <c r="F55" s="80">
        <v>0</v>
      </c>
      <c r="G55" s="39">
        <f>SUM(G54:G54)</f>
        <v>0</v>
      </c>
      <c r="H55" s="18">
        <v>0</v>
      </c>
      <c r="I55" s="39">
        <f>SUM(I54:I54)</f>
        <v>0</v>
      </c>
      <c r="J55" s="18">
        <f>(I55/I$70)*100</f>
        <v>0</v>
      </c>
      <c r="K55" s="10"/>
      <c r="L55" s="84">
        <f>SUM(L54:L54)</f>
        <v>0</v>
      </c>
      <c r="M55" s="81">
        <v>0</v>
      </c>
      <c r="N55" s="10"/>
    </row>
    <row r="56" spans="2:14">
      <c r="B56" s="13"/>
      <c r="C56" s="35" t="s">
        <v>29</v>
      </c>
      <c r="E56" s="38"/>
      <c r="F56" s="18"/>
      <c r="G56" s="39"/>
      <c r="H56" s="18"/>
      <c r="I56" s="39"/>
      <c r="J56" s="18"/>
      <c r="K56" s="10"/>
      <c r="L56" s="84">
        <v>82375229</v>
      </c>
      <c r="M56" s="34">
        <f>(I55/$L56)*100</f>
        <v>0</v>
      </c>
      <c r="N56" s="10"/>
    </row>
    <row r="57" spans="2:14" ht="6.75" customHeight="1">
      <c r="B57" s="43"/>
      <c r="C57" s="44"/>
      <c r="D57" s="45"/>
      <c r="E57" s="53"/>
      <c r="F57" s="50"/>
      <c r="G57" s="51"/>
      <c r="H57" s="50"/>
      <c r="I57" s="51"/>
      <c r="J57" s="50"/>
      <c r="K57" s="48"/>
      <c r="L57" s="91"/>
      <c r="M57" s="50"/>
      <c r="N57" s="48"/>
    </row>
    <row r="58" spans="2:14" ht="6.75" customHeight="1">
      <c r="B58" s="13"/>
      <c r="C58" s="35"/>
      <c r="E58" s="38"/>
      <c r="F58" s="18"/>
      <c r="G58" s="39"/>
      <c r="H58" s="18"/>
      <c r="I58" s="39"/>
      <c r="J58" s="18"/>
      <c r="K58" s="10"/>
      <c r="L58" s="84"/>
      <c r="M58" s="34"/>
      <c r="N58" s="10"/>
    </row>
    <row r="59" spans="2:14" ht="9" customHeight="1">
      <c r="B59" s="13"/>
      <c r="C59" s="35"/>
      <c r="E59" s="38"/>
      <c r="F59" s="18"/>
      <c r="G59" s="39"/>
      <c r="H59" s="18"/>
      <c r="I59" s="39"/>
      <c r="J59" s="18"/>
      <c r="K59" s="10"/>
      <c r="L59" s="84"/>
      <c r="M59" s="34"/>
      <c r="N59" s="10"/>
    </row>
    <row r="60" spans="2:14">
      <c r="B60" s="13"/>
      <c r="C60" s="7" t="s">
        <v>22</v>
      </c>
      <c r="E60" s="30"/>
      <c r="F60" s="8"/>
      <c r="G60" s="17"/>
      <c r="H60" s="8"/>
      <c r="I60" s="8"/>
      <c r="J60" s="8"/>
      <c r="K60" s="10"/>
      <c r="L60" s="85"/>
      <c r="N60" s="10"/>
    </row>
    <row r="61" spans="2:14" ht="6" customHeight="1">
      <c r="B61" s="13"/>
      <c r="E61" s="30"/>
      <c r="F61" s="8"/>
      <c r="G61" s="17"/>
      <c r="H61" s="8"/>
      <c r="I61" s="8"/>
      <c r="J61" s="8"/>
      <c r="K61" s="10"/>
      <c r="L61" s="85"/>
      <c r="N61" s="10"/>
    </row>
    <row r="62" spans="2:14" ht="13.5" customHeight="1">
      <c r="B62" s="13"/>
      <c r="C62" s="94" t="s">
        <v>33</v>
      </c>
      <c r="E62" s="38">
        <v>297000</v>
      </c>
      <c r="F62" s="18">
        <f>(E62/$I62)*100</f>
        <v>100</v>
      </c>
      <c r="G62" s="39">
        <v>0</v>
      </c>
      <c r="H62" s="18">
        <f>(G62/$I62)*100</f>
        <v>0</v>
      </c>
      <c r="I62" s="39">
        <f>G62+E62</f>
        <v>297000</v>
      </c>
      <c r="J62" s="18">
        <f>(I62/I$70)*100</f>
        <v>7.8109711733399992E-2</v>
      </c>
      <c r="K62" s="10"/>
      <c r="L62" s="84">
        <v>5826227</v>
      </c>
      <c r="M62" s="34">
        <f>(I62/$L62)*100</f>
        <v>5.0976386604916009</v>
      </c>
      <c r="N62" s="10"/>
    </row>
    <row r="63" spans="2:14" ht="13.5" customHeight="1">
      <c r="B63" s="13"/>
      <c r="C63" s="94" t="s">
        <v>61</v>
      </c>
      <c r="E63" s="38">
        <v>320405</v>
      </c>
      <c r="F63" s="18">
        <f>(E63/$I63)*100</f>
        <v>100</v>
      </c>
      <c r="G63" s="39">
        <v>0</v>
      </c>
      <c r="H63" s="18">
        <f>(G63/$I63)*100</f>
        <v>0</v>
      </c>
      <c r="I63" s="39">
        <f>G63+E63</f>
        <v>320405</v>
      </c>
      <c r="J63" s="18">
        <f>(I63/I$70)*100</f>
        <v>8.426512521191927E-2</v>
      </c>
      <c r="K63" s="10"/>
      <c r="L63" s="84">
        <v>4554546</v>
      </c>
      <c r="M63" s="34">
        <f>(I63/$L63)*100</f>
        <v>7.0348394768655318</v>
      </c>
      <c r="N63" s="10"/>
    </row>
    <row r="64" spans="2:14" ht="13.5" customHeight="1">
      <c r="B64" s="13"/>
      <c r="C64" s="94" t="s">
        <v>62</v>
      </c>
      <c r="E64" s="38">
        <v>208168</v>
      </c>
      <c r="F64" s="18">
        <f>(E64/$I64)*100</f>
        <v>100</v>
      </c>
      <c r="G64" s="39">
        <v>0</v>
      </c>
      <c r="H64" s="18">
        <f>(G64/$I64)*100</f>
        <v>0</v>
      </c>
      <c r="I64" s="39">
        <f>G64+E64</f>
        <v>208168</v>
      </c>
      <c r="J64" s="18">
        <f>(I64/I$70)*100</f>
        <v>5.4747281050903741E-2</v>
      </c>
      <c r="K64" s="10"/>
      <c r="L64" s="84">
        <v>420386</v>
      </c>
      <c r="M64" s="34">
        <f>(I64/$L64)*100</f>
        <v>49.518299848234719</v>
      </c>
      <c r="N64" s="10"/>
    </row>
    <row r="65" spans="2:14" ht="12" customHeight="1">
      <c r="B65" s="13"/>
      <c r="E65" s="30"/>
      <c r="F65" s="8"/>
      <c r="G65" s="17"/>
      <c r="H65" s="8"/>
      <c r="I65" s="8"/>
      <c r="J65" s="8"/>
      <c r="K65" s="10"/>
      <c r="L65" s="85"/>
      <c r="N65" s="10"/>
    </row>
    <row r="66" spans="2:14">
      <c r="B66" s="13"/>
      <c r="C66" s="42" t="s">
        <v>11</v>
      </c>
      <c r="E66" s="38">
        <f>SUM(E61:E65)</f>
        <v>825573</v>
      </c>
      <c r="F66" s="18">
        <f>(E66/$I66)*100</f>
        <v>100</v>
      </c>
      <c r="G66" s="39">
        <f>SUM(G61:G65)</f>
        <v>0</v>
      </c>
      <c r="H66" s="18">
        <f>(G66/$I66)*100</f>
        <v>0</v>
      </c>
      <c r="I66" s="39">
        <f>SUM(I61:I65)</f>
        <v>825573</v>
      </c>
      <c r="J66" s="18">
        <f>(I66/I$70)*100</f>
        <v>0.217122117996223</v>
      </c>
      <c r="K66" s="10"/>
      <c r="L66" s="84">
        <f>SUM(L61:L65)</f>
        <v>10801159</v>
      </c>
      <c r="M66" s="34">
        <f>(I66/$L66)*100</f>
        <v>7.6433741971579163</v>
      </c>
      <c r="N66" s="10"/>
    </row>
    <row r="67" spans="2:14">
      <c r="B67" s="13"/>
      <c r="C67" s="35" t="s">
        <v>30</v>
      </c>
      <c r="E67" s="38"/>
      <c r="F67" s="18"/>
      <c r="G67" s="39"/>
      <c r="H67" s="18"/>
      <c r="I67" s="39"/>
      <c r="J67" s="18"/>
      <c r="K67" s="10"/>
      <c r="L67" s="84">
        <v>137319138</v>
      </c>
      <c r="M67" s="34">
        <f>(I66/$L67)*100</f>
        <v>0.60120753161150786</v>
      </c>
      <c r="N67" s="10"/>
    </row>
    <row r="68" spans="2:14" ht="13.5" thickBot="1">
      <c r="B68" s="13"/>
      <c r="E68" s="38"/>
      <c r="F68" s="8"/>
      <c r="G68" s="39"/>
      <c r="H68" s="8"/>
      <c r="I68" s="39"/>
      <c r="J68" s="8"/>
      <c r="K68" s="10"/>
      <c r="L68" s="84"/>
      <c r="N68" s="26"/>
    </row>
    <row r="69" spans="2:14">
      <c r="B69" s="14"/>
      <c r="C69" s="15"/>
      <c r="D69" s="15"/>
      <c r="E69" s="41"/>
      <c r="F69" s="15"/>
      <c r="G69" s="40"/>
      <c r="H69" s="15"/>
      <c r="I69" s="40"/>
      <c r="J69" s="15"/>
      <c r="K69" s="33"/>
      <c r="L69" s="92"/>
      <c r="M69" s="15"/>
      <c r="N69" s="16"/>
    </row>
    <row r="70" spans="2:14">
      <c r="B70" s="13"/>
      <c r="C70" s="7" t="s">
        <v>3</v>
      </c>
      <c r="D70" s="8"/>
      <c r="E70" s="38">
        <f>SUM(E66,E55,E48,E30)</f>
        <v>12695550</v>
      </c>
      <c r="F70" s="18">
        <f>(E70/$I70)*100</f>
        <v>3.3388745818079673</v>
      </c>
      <c r="G70" s="39">
        <f>SUM(G66,G55,G48,G30)</f>
        <v>367538858</v>
      </c>
      <c r="H70" s="18">
        <f>(G70/$I70)*100</f>
        <v>96.661125418192029</v>
      </c>
      <c r="I70" s="39">
        <f>SUM(I66,I55,I48,I30)</f>
        <v>380234408</v>
      </c>
      <c r="J70" s="19">
        <f>J66+J55+J48+J30</f>
        <v>100.00000000000001</v>
      </c>
      <c r="K70" s="10"/>
      <c r="L70" s="87">
        <f>SUM(L66,L55,L48,L30)</f>
        <v>1986289998</v>
      </c>
      <c r="M70" s="34">
        <f>(I70/$L70)*100</f>
        <v>19.142945309237771</v>
      </c>
      <c r="N70" s="20"/>
    </row>
    <row r="71" spans="2:14">
      <c r="B71" s="13"/>
      <c r="C71" s="37" t="s">
        <v>21</v>
      </c>
      <c r="D71" s="8"/>
      <c r="E71" s="30"/>
      <c r="F71" s="18"/>
      <c r="G71" s="17"/>
      <c r="H71" s="18"/>
      <c r="I71" s="17"/>
      <c r="J71" s="19"/>
      <c r="K71" s="10"/>
      <c r="L71" s="87">
        <f>L67+L56+L49+L31</f>
        <v>2971446694</v>
      </c>
      <c r="M71" s="34">
        <f>(I70/$L71)*100</f>
        <v>12.796272225504712</v>
      </c>
      <c r="N71" s="20"/>
    </row>
    <row r="72" spans="2:14" ht="13.5" thickBot="1">
      <c r="B72" s="21"/>
      <c r="C72" s="22"/>
      <c r="D72" s="23"/>
      <c r="E72" s="31"/>
      <c r="F72" s="23"/>
      <c r="G72" s="24"/>
      <c r="H72" s="23"/>
      <c r="I72" s="23"/>
      <c r="J72" s="23"/>
      <c r="K72" s="26"/>
      <c r="L72" s="93"/>
      <c r="M72" s="23"/>
      <c r="N72" s="25"/>
    </row>
    <row r="73" spans="2:14" ht="9.75" customHeight="1">
      <c r="E73" s="12"/>
    </row>
    <row r="74" spans="2:14">
      <c r="C74" t="s">
        <v>31</v>
      </c>
      <c r="E74" s="12"/>
    </row>
    <row r="75" spans="2:14">
      <c r="C75" t="s">
        <v>41</v>
      </c>
    </row>
    <row r="76" spans="2:14">
      <c r="C76" t="s">
        <v>43</v>
      </c>
    </row>
    <row r="77" spans="2:14">
      <c r="C77" t="s">
        <v>42</v>
      </c>
    </row>
    <row r="78" spans="2:14" ht="6.75" customHeight="1"/>
    <row r="79" spans="2:14" ht="6" customHeight="1"/>
    <row r="80" spans="2:14">
      <c r="C80" s="42" t="s">
        <v>20</v>
      </c>
      <c r="H80" s="42" t="s">
        <v>47</v>
      </c>
    </row>
    <row r="82" spans="3:3">
      <c r="C82" t="s">
        <v>34</v>
      </c>
    </row>
  </sheetData>
  <mergeCells count="3">
    <mergeCell ref="E5:J5"/>
    <mergeCell ref="B1:N1"/>
    <mergeCell ref="B2:N2"/>
  </mergeCells>
  <phoneticPr fontId="0" type="noConversion"/>
  <printOptions horizontalCentered="1"/>
  <pageMargins left="0.25" right="0.25" top="0.35" bottom="0.35" header="0.5" footer="0.5"/>
  <pageSetup scale="58" orientation="portrait" r:id="rId1"/>
  <headerFooter alignWithMargins="0"/>
  <ignoredErrors>
    <ignoredError sqref="F66 H66" formula="1"/>
  </ignoredErrors>
  <legacyDrawing r:id="rId2"/>
  <oleObjects>
    <oleObject progId="MSGraph.Chart.8" shapeId="1027" r:id="rId3"/>
    <oleObject progId="MSGraph.Chart.8" shapeId="1028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t-28</vt:lpstr>
      <vt:lpstr>'t-28'!Print_Area</vt:lpstr>
      <vt:lpstr>'t-28'!Print_Titles</vt:lpstr>
    </vt:vector>
  </TitlesOfParts>
  <Company>Department of Transportation FTA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2011-05-27T11:44:34Z</cp:lastPrinted>
  <dcterms:created xsi:type="dcterms:W3CDTF">2000-02-23T15:49:21Z</dcterms:created>
  <dcterms:modified xsi:type="dcterms:W3CDTF">2011-06-03T13:18:53Z</dcterms:modified>
</cp:coreProperties>
</file>