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" yWindow="15" windowWidth="19170" windowHeight="6135"/>
  </bookViews>
  <sheets>
    <sheet name="t-28" sheetId="1" r:id="rId1"/>
  </sheets>
  <definedNames>
    <definedName name="_xlnm.Print_Area" localSheetId="0">'t-28'!$A$9:$N$105</definedName>
    <definedName name="_xlnm.Print_Titles" localSheetId="0">'t-28'!$1:$8</definedName>
  </definedNames>
  <calcPr calcId="125725"/>
</workbook>
</file>

<file path=xl/calcChain.xml><?xml version="1.0" encoding="utf-8"?>
<calcChain xmlns="http://schemas.openxmlformats.org/spreadsheetml/2006/main">
  <c r="J52" i="1"/>
  <c r="J50"/>
  <c r="J49"/>
  <c r="J48"/>
  <c r="M50"/>
  <c r="M49"/>
  <c r="M48"/>
  <c r="I52"/>
  <c r="I50"/>
  <c r="I49"/>
  <c r="H49" s="1"/>
  <c r="I48"/>
  <c r="H50"/>
  <c r="H48"/>
  <c r="F50"/>
  <c r="F49"/>
  <c r="F48"/>
  <c r="G52"/>
  <c r="E52"/>
  <c r="I25" l="1"/>
  <c r="M25" s="1"/>
  <c r="I26"/>
  <c r="M26" s="1"/>
  <c r="H25"/>
  <c r="H26"/>
  <c r="I61"/>
  <c r="M61" s="1"/>
  <c r="I62"/>
  <c r="M62" s="1"/>
  <c r="H61"/>
  <c r="H62"/>
  <c r="F61"/>
  <c r="F62"/>
  <c r="F26" l="1"/>
  <c r="F25"/>
  <c r="I39" l="1"/>
  <c r="M39" s="1"/>
  <c r="L29"/>
  <c r="G29"/>
  <c r="E29"/>
  <c r="F39" l="1"/>
  <c r="H39"/>
  <c r="L42"/>
  <c r="L64"/>
  <c r="I60"/>
  <c r="F60" s="1"/>
  <c r="I24"/>
  <c r="H24" s="1"/>
  <c r="I23"/>
  <c r="H23" s="1"/>
  <c r="I22"/>
  <c r="H22" s="1"/>
  <c r="I35"/>
  <c r="M35" s="1"/>
  <c r="I36"/>
  <c r="F36" s="1"/>
  <c r="I37"/>
  <c r="H37" s="1"/>
  <c r="I38"/>
  <c r="H38" s="1"/>
  <c r="I12"/>
  <c r="H12" s="1"/>
  <c r="I13"/>
  <c r="H13" s="1"/>
  <c r="I14"/>
  <c r="H14" s="1"/>
  <c r="I15"/>
  <c r="M15" s="1"/>
  <c r="I16"/>
  <c r="F16" s="1"/>
  <c r="I17"/>
  <c r="F17" s="1"/>
  <c r="I18"/>
  <c r="M18" s="1"/>
  <c r="I19"/>
  <c r="M19" s="1"/>
  <c r="I20"/>
  <c r="M20" s="1"/>
  <c r="I21"/>
  <c r="M21" s="1"/>
  <c r="I11"/>
  <c r="I58"/>
  <c r="H58" s="1"/>
  <c r="I59"/>
  <c r="M59" s="1"/>
  <c r="E42"/>
  <c r="H21"/>
  <c r="M38"/>
  <c r="F38"/>
  <c r="L52"/>
  <c r="G64"/>
  <c r="G42"/>
  <c r="E64"/>
  <c r="M22"/>
  <c r="H59"/>
  <c r="F24"/>
  <c r="F23" l="1"/>
  <c r="F14"/>
  <c r="F59"/>
  <c r="F18"/>
  <c r="H35"/>
  <c r="F35"/>
  <c r="F37"/>
  <c r="H16"/>
  <c r="M12"/>
  <c r="F15"/>
  <c r="F21"/>
  <c r="M13"/>
  <c r="I29"/>
  <c r="H29" s="1"/>
  <c r="M11"/>
  <c r="M23"/>
  <c r="M37"/>
  <c r="F11"/>
  <c r="H11"/>
  <c r="M16"/>
  <c r="M14"/>
  <c r="G68"/>
  <c r="E68"/>
  <c r="L68"/>
  <c r="H36"/>
  <c r="M36"/>
  <c r="H18"/>
  <c r="F12"/>
  <c r="I64"/>
  <c r="M65" s="1"/>
  <c r="H15"/>
  <c r="H60"/>
  <c r="M24"/>
  <c r="M60"/>
  <c r="F22"/>
  <c r="F19"/>
  <c r="F58"/>
  <c r="F13"/>
  <c r="H19"/>
  <c r="F20"/>
  <c r="M58"/>
  <c r="I42"/>
  <c r="H17"/>
  <c r="M17"/>
  <c r="H20"/>
  <c r="I68" l="1"/>
  <c r="M64"/>
  <c r="M29"/>
  <c r="F29"/>
  <c r="H64"/>
  <c r="F64"/>
  <c r="M42"/>
  <c r="F42"/>
  <c r="H42"/>
  <c r="J26" l="1"/>
  <c r="J25"/>
  <c r="J20"/>
  <c r="J61"/>
  <c r="J62"/>
  <c r="J11"/>
  <c r="J60"/>
  <c r="J39"/>
  <c r="J22"/>
  <c r="J59"/>
  <c r="J15"/>
  <c r="J12"/>
  <c r="J19"/>
  <c r="J42"/>
  <c r="M68"/>
  <c r="J64"/>
  <c r="J14"/>
  <c r="H68"/>
  <c r="J17"/>
  <c r="J21"/>
  <c r="F68"/>
  <c r="J16"/>
  <c r="J13"/>
  <c r="J37"/>
  <c r="J38"/>
  <c r="J36"/>
  <c r="J23"/>
  <c r="J58"/>
  <c r="J29"/>
  <c r="J24"/>
  <c r="J18"/>
  <c r="J35"/>
  <c r="J68" l="1"/>
</calcChain>
</file>

<file path=xl/sharedStrings.xml><?xml version="1.0" encoding="utf-8"?>
<sst xmlns="http://schemas.openxmlformats.org/spreadsheetml/2006/main" count="67" uniqueCount="59">
  <si>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</si>
  <si>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</si>
  <si>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</si>
  <si>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</si>
  <si>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</si>
  <si>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</si>
  <si>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</si>
  <si>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</si>
  <si>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</si>
  <si>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</si>
  <si>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</si>
  <si>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SUBTOTAL</t>
  </si>
  <si>
    <t>Dayton, OH</t>
  </si>
  <si>
    <t>200,000 - 1,000,000 POPUL.</t>
  </si>
  <si>
    <t>CAPITAL</t>
  </si>
  <si>
    <t>OBLIGATIONS</t>
  </si>
  <si>
    <t>PM as</t>
  </si>
  <si>
    <t>Cap. Obs.</t>
  </si>
  <si>
    <t>Preventive Maintenance Obligations, by Type</t>
  </si>
  <si>
    <t>STATEWIDE</t>
  </si>
  <si>
    <t xml:space="preserve">50,000 - 200,000 POPUL. </t>
  </si>
  <si>
    <t>Portland, OR-WA</t>
  </si>
  <si>
    <t>Seattle, WA</t>
  </si>
  <si>
    <t>Anchorage, AK</t>
  </si>
  <si>
    <t>Philadelphia, PA-NJ-DE-MD</t>
  </si>
  <si>
    <t>Rural / State</t>
  </si>
  <si>
    <t xml:space="preserve">NOTE :   Bus preventive maintenance obligations are included in Bus Other in Table 26;  rail PM is included in Fixed Guideway.  </t>
  </si>
  <si>
    <t>San Diego, CA</t>
  </si>
  <si>
    <t>graph</t>
  </si>
  <si>
    <t>Los Angeles--Long Beach--Santa Ana, CA</t>
  </si>
  <si>
    <t>Sacramento, CA</t>
  </si>
  <si>
    <t>New York--Newark, NY-NJ-CT</t>
  </si>
  <si>
    <t>`</t>
  </si>
  <si>
    <t>Table 28</t>
  </si>
  <si>
    <t>Bus and rail %s are based on the UZA total PM.</t>
  </si>
  <si>
    <t xml:space="preserve">Below SUBTOTALs:  capital obligations and the % of PM obligations are shown based on the entire population group (including areas without PM).  </t>
  </si>
  <si>
    <t xml:space="preserve">Total capital obligations = Total Bus + Fixed Guideway + New Starts obligations from Table 26. </t>
  </si>
  <si>
    <t>New Orleans, LA</t>
  </si>
  <si>
    <t xml:space="preserve">         Preventive Maintenance Obligations, by Population Group</t>
  </si>
  <si>
    <t>Chicago, IL-IN</t>
  </si>
  <si>
    <t>Virginia Beach, VA</t>
  </si>
  <si>
    <t>Washington, DC-VA-MD</t>
  </si>
  <si>
    <t>Lancaster--Palmdale, CA</t>
  </si>
  <si>
    <t>Salt Lake City, UT</t>
  </si>
  <si>
    <t>ALASKA</t>
  </si>
  <si>
    <t>Baltimore, MD</t>
  </si>
  <si>
    <t>Cleveland, OH</t>
  </si>
  <si>
    <t>Denver--Aurora, CO</t>
  </si>
  <si>
    <t>Providence, RI-MA</t>
  </si>
  <si>
    <t>Phoenix--Mesa, AZ</t>
  </si>
  <si>
    <t>Albuquerque, NM</t>
  </si>
  <si>
    <t>Elmira, NY</t>
  </si>
  <si>
    <t>Lakeland, FL</t>
  </si>
  <si>
    <t>Norman, OK</t>
  </si>
  <si>
    <t>MARYLAND</t>
  </si>
  <si>
    <t xml:space="preserve">MICHIGAN </t>
  </si>
  <si>
    <t xml:space="preserve">NEVADA </t>
  </si>
  <si>
    <t xml:space="preserve">SOUTH DAKOTA </t>
  </si>
  <si>
    <t>FY 2011  CAPITAL PROGRAM OBLIGATIONS FOR PREVENTIVE MAINTENANCE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</si>
</sst>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$&quot;#,##0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gray0625"/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" fontId="0" fillId="0" borderId="5" xfId="0" applyNumberFormat="1" applyBorder="1"/>
    <xf numFmtId="0" fontId="0" fillId="0" borderId="18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166" fontId="0" fillId="0" borderId="16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166" fontId="0" fillId="0" borderId="19" xfId="0" applyNumberFormat="1" applyBorder="1"/>
    <xf numFmtId="0" fontId="2" fillId="0" borderId="0" xfId="0" applyFont="1"/>
    <xf numFmtId="0" fontId="0" fillId="0" borderId="20" xfId="0" applyBorder="1"/>
    <xf numFmtId="0" fontId="5" fillId="0" borderId="21" xfId="0" applyFont="1" applyBorder="1"/>
    <xf numFmtId="0" fontId="0" fillId="0" borderId="21" xfId="0" applyBorder="1"/>
    <xf numFmtId="3" fontId="0" fillId="0" borderId="22" xfId="0" applyNumberFormat="1" applyBorder="1"/>
    <xf numFmtId="3" fontId="0" fillId="0" borderId="21" xfId="0" applyNumberFormat="1" applyBorder="1"/>
    <xf numFmtId="0" fontId="0" fillId="0" borderId="23" xfId="0" applyBorder="1"/>
    <xf numFmtId="164" fontId="7" fillId="0" borderId="21" xfId="0" applyNumberFormat="1" applyFont="1" applyBorder="1"/>
    <xf numFmtId="164" fontId="0" fillId="0" borderId="21" xfId="0" applyNumberFormat="1" applyBorder="1"/>
    <xf numFmtId="166" fontId="0" fillId="0" borderId="21" xfId="0" applyNumberFormat="1" applyBorder="1"/>
    <xf numFmtId="0" fontId="0" fillId="0" borderId="0" xfId="0" applyFill="1" applyBorder="1"/>
    <xf numFmtId="166" fontId="0" fillId="0" borderId="22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7" xfId="0" applyFont="1" applyFill="1" applyBorder="1"/>
    <xf numFmtId="0" fontId="0" fillId="0" borderId="0" xfId="0" applyAlignment="1">
      <alignment wrapText="1"/>
    </xf>
    <xf numFmtId="164" fontId="0" fillId="0" borderId="0" xfId="0" quotePrefix="1" applyNumberFormat="1" applyBorder="1"/>
    <xf numFmtId="164" fontId="0" fillId="0" borderId="0" xfId="0" quotePrefix="1" applyNumberFormat="1"/>
    <xf numFmtId="0" fontId="0" fillId="0" borderId="0" xfId="0" applyFill="1"/>
    <xf numFmtId="0" fontId="0" fillId="0" borderId="2" xfId="0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66" fontId="0" fillId="0" borderId="0" xfId="0" applyNumberFormat="1" applyFill="1" applyBorder="1"/>
    <xf numFmtId="166" fontId="7" fillId="0" borderId="21" xfId="0" applyNumberFormat="1" applyFont="1" applyFill="1" applyBorder="1"/>
    <xf numFmtId="3" fontId="7" fillId="0" borderId="0" xfId="0" applyNumberFormat="1" applyFont="1" applyFill="1"/>
    <xf numFmtId="166" fontId="0" fillId="0" borderId="21" xfId="0" applyNumberFormat="1" applyFill="1" applyBorder="1"/>
    <xf numFmtId="166" fontId="0" fillId="0" borderId="8" xfId="0" applyNumberFormat="1" applyFill="1" applyBorder="1"/>
    <xf numFmtId="3" fontId="0" fillId="0" borderId="12" xfId="0" applyNumberFormat="1" applyFill="1" applyBorder="1"/>
    <xf numFmtId="0" fontId="7" fillId="0" borderId="0" xfId="0" applyFont="1"/>
    <xf numFmtId="0" fontId="1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79"/>
  <sheetViews>
    <sheetView tabSelected="1" zoomScale="93" zoomScaleNormal="93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O47" sqref="O47"/>
    </sheetView>
  </sheetViews>
  <sheetFormatPr defaultRowHeight="12.75"/>
  <cols>
    <col min="1" max="1" width="1.28515625" customWidth="1"/>
    <col min="2" max="2" width="1.140625" customWidth="1"/>
    <col min="3" max="3" width="28.42578125" customWidth="1"/>
    <col min="4" max="4" width="1" customWidth="1"/>
    <col min="5" max="5" width="13.5703125" customWidth="1"/>
    <col min="6" max="6" width="6.85546875" customWidth="1"/>
    <col min="7" max="7" width="19.42578125" customWidth="1"/>
    <col min="8" max="8" width="8.28515625" customWidth="1"/>
    <col min="9" max="9" width="19.42578125" customWidth="1"/>
    <col min="10" max="10" width="6.7109375" customWidth="1"/>
    <col min="11" max="11" width="1.28515625" customWidth="1"/>
    <col min="12" max="12" width="19" style="80" customWidth="1"/>
    <col min="13" max="13" width="10" customWidth="1"/>
    <col min="14" max="14" width="1.7109375" customWidth="1"/>
  </cols>
  <sheetData>
    <row r="1" spans="2:14">
      <c r="B1" s="97" t="s">
        <v>33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">
      <c r="B2" s="98" t="s">
        <v>58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6" customHeight="1" thickBot="1">
      <c r="C3" s="1"/>
      <c r="D3" s="1"/>
      <c r="E3" s="1"/>
      <c r="F3" s="1"/>
      <c r="G3" s="1"/>
      <c r="H3" s="1"/>
      <c r="I3" s="1"/>
      <c r="J3" s="1"/>
      <c r="K3" s="1"/>
    </row>
    <row r="4" spans="2:14" ht="9" customHeight="1">
      <c r="B4" s="53"/>
      <c r="C4" s="54"/>
      <c r="D4" s="54"/>
      <c r="E4" s="55"/>
      <c r="F4" s="54"/>
      <c r="G4" s="54"/>
      <c r="H4" s="54"/>
      <c r="I4" s="54"/>
      <c r="J4" s="54"/>
      <c r="K4" s="56"/>
      <c r="L4" s="92"/>
      <c r="M4" s="54"/>
      <c r="N4" s="56"/>
    </row>
    <row r="5" spans="2:14">
      <c r="B5" s="57"/>
      <c r="C5" s="58"/>
      <c r="D5" s="58"/>
      <c r="E5" s="95" t="s">
        <v>5</v>
      </c>
      <c r="F5" s="96"/>
      <c r="G5" s="96"/>
      <c r="H5" s="96"/>
      <c r="I5" s="96"/>
      <c r="J5" s="96"/>
      <c r="K5" s="61"/>
      <c r="L5" s="93" t="s">
        <v>3</v>
      </c>
      <c r="M5" s="62" t="s">
        <v>16</v>
      </c>
      <c r="N5" s="61"/>
    </row>
    <row r="6" spans="2:14" ht="13.5" customHeight="1">
      <c r="B6" s="57"/>
      <c r="C6" s="63"/>
      <c r="D6" s="64"/>
      <c r="E6" s="59"/>
      <c r="F6" s="65" t="s">
        <v>8</v>
      </c>
      <c r="G6" s="66"/>
      <c r="H6" s="67" t="s">
        <v>8</v>
      </c>
      <c r="I6" s="60"/>
      <c r="J6" s="65" t="s">
        <v>1</v>
      </c>
      <c r="K6" s="68"/>
      <c r="L6" s="93" t="s">
        <v>14</v>
      </c>
      <c r="M6" s="62" t="s">
        <v>1</v>
      </c>
      <c r="N6" s="61"/>
    </row>
    <row r="7" spans="2:14" ht="13.5" thickBot="1">
      <c r="B7" s="69"/>
      <c r="C7" s="70" t="s">
        <v>2</v>
      </c>
      <c r="D7" s="70"/>
      <c r="E7" s="71" t="s">
        <v>0</v>
      </c>
      <c r="F7" s="72" t="s">
        <v>9</v>
      </c>
      <c r="G7" s="73" t="s">
        <v>6</v>
      </c>
      <c r="H7" s="72" t="s">
        <v>10</v>
      </c>
      <c r="I7" s="73" t="s">
        <v>3</v>
      </c>
      <c r="J7" s="72" t="s">
        <v>7</v>
      </c>
      <c r="K7" s="74"/>
      <c r="L7" s="94" t="s">
        <v>15</v>
      </c>
      <c r="M7" s="75" t="s">
        <v>17</v>
      </c>
      <c r="N7" s="76"/>
    </row>
    <row r="8" spans="2:14" ht="10.5" customHeight="1">
      <c r="B8" s="2"/>
      <c r="C8" s="3"/>
      <c r="D8" s="3"/>
      <c r="E8" s="27"/>
      <c r="F8" s="3"/>
      <c r="G8" s="3"/>
      <c r="H8" s="3"/>
      <c r="I8" s="3"/>
      <c r="J8" s="3"/>
      <c r="K8" s="5"/>
      <c r="L8" s="81"/>
      <c r="M8" s="4"/>
      <c r="N8" s="5"/>
    </row>
    <row r="9" spans="2:14">
      <c r="B9" s="6"/>
      <c r="C9" s="7" t="s">
        <v>4</v>
      </c>
      <c r="D9" s="8"/>
      <c r="E9" s="28"/>
      <c r="F9" s="8"/>
      <c r="G9" s="8"/>
      <c r="H9" s="8"/>
      <c r="I9" s="8"/>
      <c r="J9" s="8"/>
      <c r="K9" s="10"/>
      <c r="L9" s="51"/>
      <c r="M9" s="9"/>
      <c r="N9" s="10"/>
    </row>
    <row r="10" spans="2:14" ht="5.25" customHeight="1">
      <c r="B10" s="6"/>
      <c r="C10" s="11"/>
      <c r="D10" s="11"/>
      <c r="E10" s="29"/>
      <c r="F10" s="11"/>
      <c r="G10" s="11"/>
      <c r="H10" s="11"/>
      <c r="I10" s="11"/>
      <c r="J10" s="11"/>
      <c r="K10" s="32"/>
      <c r="L10" s="51"/>
      <c r="M10" s="8"/>
      <c r="N10" s="10"/>
    </row>
    <row r="11" spans="2:14">
      <c r="B11" s="13"/>
      <c r="C11" t="s">
        <v>45</v>
      </c>
      <c r="E11" s="37">
        <v>0</v>
      </c>
      <c r="F11" s="18">
        <f t="shared" ref="F11:F26" si="0">(E11/$I11)*100</f>
        <v>0</v>
      </c>
      <c r="G11" s="38">
        <v>9711346</v>
      </c>
      <c r="H11" s="18">
        <f t="shared" ref="H11:H26" si="1">(G11/$I11)*100</f>
        <v>100</v>
      </c>
      <c r="I11" s="38">
        <f>G11+E11</f>
        <v>9711346</v>
      </c>
      <c r="J11" s="18">
        <f t="shared" ref="J11:J26" si="2">(I11/I$68)*100</f>
        <v>3.2328204774487017</v>
      </c>
      <c r="K11" s="10"/>
      <c r="L11" s="82">
        <v>15835138</v>
      </c>
      <c r="M11" s="34">
        <f>(I11/$L11)*100</f>
        <v>61.327826760966651</v>
      </c>
      <c r="N11" s="10"/>
    </row>
    <row r="12" spans="2:14">
      <c r="B12" s="13"/>
      <c r="C12" t="s">
        <v>39</v>
      </c>
      <c r="E12" s="30">
        <v>0</v>
      </c>
      <c r="F12" s="18">
        <f t="shared" si="0"/>
        <v>0</v>
      </c>
      <c r="G12" s="17">
        <v>63417129</v>
      </c>
      <c r="H12" s="18">
        <f t="shared" si="1"/>
        <v>100</v>
      </c>
      <c r="I12" s="38">
        <f t="shared" ref="I12:I26" si="3">G12+E12</f>
        <v>63417129</v>
      </c>
      <c r="J12" s="18">
        <f t="shared" si="2"/>
        <v>21.110996689048651</v>
      </c>
      <c r="K12" s="10"/>
      <c r="L12" s="82">
        <v>234238689</v>
      </c>
      <c r="M12" s="34">
        <f>(I12/$L12)*100</f>
        <v>27.073720942828533</v>
      </c>
      <c r="N12" s="10"/>
    </row>
    <row r="13" spans="2:14">
      <c r="B13" s="13"/>
      <c r="C13" t="s">
        <v>46</v>
      </c>
      <c r="E13" s="30">
        <v>0</v>
      </c>
      <c r="F13" s="18">
        <f t="shared" si="0"/>
        <v>0</v>
      </c>
      <c r="G13" s="17">
        <v>9260139</v>
      </c>
      <c r="H13" s="18">
        <f t="shared" si="1"/>
        <v>100</v>
      </c>
      <c r="I13" s="38">
        <f t="shared" si="3"/>
        <v>9260139</v>
      </c>
      <c r="J13" s="18">
        <f t="shared" si="2"/>
        <v>3.0826176910205181</v>
      </c>
      <c r="K13" s="10"/>
      <c r="L13" s="82">
        <v>33603856</v>
      </c>
      <c r="M13" s="34">
        <f>(I13/$L13)*100</f>
        <v>27.556775032008229</v>
      </c>
      <c r="N13" s="10"/>
    </row>
    <row r="14" spans="2:14">
      <c r="B14" s="13"/>
      <c r="C14" t="s">
        <v>47</v>
      </c>
      <c r="D14">
        <v>240000</v>
      </c>
      <c r="E14" s="30">
        <v>0</v>
      </c>
      <c r="F14" s="18">
        <f t="shared" si="0"/>
        <v>0</v>
      </c>
      <c r="G14" s="17">
        <v>6784049</v>
      </c>
      <c r="H14" s="18">
        <f t="shared" si="1"/>
        <v>100</v>
      </c>
      <c r="I14" s="17">
        <f t="shared" si="3"/>
        <v>6784049</v>
      </c>
      <c r="J14" s="18">
        <f t="shared" si="2"/>
        <v>2.2583494118338887</v>
      </c>
      <c r="K14" s="10"/>
      <c r="L14" s="82">
        <v>60317549</v>
      </c>
      <c r="M14" s="34">
        <f>(I14/$L14)*100</f>
        <v>11.247222595201938</v>
      </c>
      <c r="N14" s="10"/>
    </row>
    <row r="15" spans="2:14" ht="25.5">
      <c r="B15" s="13"/>
      <c r="C15" s="77" t="s">
        <v>29</v>
      </c>
      <c r="E15" s="30">
        <v>0</v>
      </c>
      <c r="F15" s="18">
        <f t="shared" si="0"/>
        <v>0</v>
      </c>
      <c r="G15" s="17">
        <v>45472132</v>
      </c>
      <c r="H15" s="18">
        <f t="shared" si="1"/>
        <v>100</v>
      </c>
      <c r="I15" s="17">
        <f t="shared" si="3"/>
        <v>45472132</v>
      </c>
      <c r="J15" s="18">
        <f t="shared" si="2"/>
        <v>15.137267221541729</v>
      </c>
      <c r="K15" s="10"/>
      <c r="L15" s="82">
        <v>130504577</v>
      </c>
      <c r="M15" s="34">
        <f>(I15/$L15)*100</f>
        <v>34.843323541058638</v>
      </c>
      <c r="N15" s="10"/>
    </row>
    <row r="16" spans="2:14">
      <c r="B16" s="13"/>
      <c r="C16" t="s">
        <v>37</v>
      </c>
      <c r="E16" s="30">
        <v>0</v>
      </c>
      <c r="F16" s="18">
        <f t="shared" si="0"/>
        <v>0</v>
      </c>
      <c r="G16" s="17">
        <v>1300000</v>
      </c>
      <c r="H16" s="18">
        <f t="shared" si="1"/>
        <v>100</v>
      </c>
      <c r="I16" s="17">
        <f t="shared" si="3"/>
        <v>1300000</v>
      </c>
      <c r="J16" s="18">
        <f t="shared" si="2"/>
        <v>0.43275840657755499</v>
      </c>
      <c r="K16" s="10"/>
      <c r="L16" s="82">
        <v>12364094</v>
      </c>
      <c r="M16" s="34">
        <f t="shared" ref="M16:M26" si="4">(I16/$L16)*100</f>
        <v>10.514316698012809</v>
      </c>
      <c r="N16" s="10"/>
    </row>
    <row r="17" spans="2:14">
      <c r="B17" s="13"/>
      <c r="C17" s="77" t="s">
        <v>31</v>
      </c>
      <c r="D17">
        <v>1500000</v>
      </c>
      <c r="E17" s="30">
        <v>2000000</v>
      </c>
      <c r="F17" s="18">
        <f t="shared" si="0"/>
        <v>3.1073578302612934</v>
      </c>
      <c r="G17" s="17">
        <v>62363363</v>
      </c>
      <c r="H17" s="18">
        <f t="shared" si="1"/>
        <v>96.892642169738707</v>
      </c>
      <c r="I17" s="17">
        <f t="shared" si="3"/>
        <v>64363363</v>
      </c>
      <c r="J17" s="18">
        <f t="shared" si="2"/>
        <v>21.425989549117507</v>
      </c>
      <c r="K17" s="10"/>
      <c r="L17" s="82">
        <v>839058807</v>
      </c>
      <c r="M17" s="34">
        <f t="shared" si="4"/>
        <v>7.6709001160630219</v>
      </c>
      <c r="N17" s="10"/>
    </row>
    <row r="18" spans="2:14">
      <c r="B18" s="13"/>
      <c r="C18" t="s">
        <v>24</v>
      </c>
      <c r="E18" s="30">
        <v>0</v>
      </c>
      <c r="F18" s="18">
        <f t="shared" si="0"/>
        <v>0</v>
      </c>
      <c r="G18" s="17">
        <v>27205000</v>
      </c>
      <c r="H18" s="18">
        <f t="shared" si="1"/>
        <v>100</v>
      </c>
      <c r="I18" s="17">
        <f t="shared" si="3"/>
        <v>27205000</v>
      </c>
      <c r="J18" s="18">
        <f t="shared" si="2"/>
        <v>9.0563018853402948</v>
      </c>
      <c r="K18" s="10"/>
      <c r="L18" s="82">
        <v>128820876</v>
      </c>
      <c r="M18" s="34">
        <f t="shared" si="4"/>
        <v>21.118471512334693</v>
      </c>
      <c r="N18" s="10"/>
    </row>
    <row r="19" spans="2:14">
      <c r="B19" s="13"/>
      <c r="C19" t="s">
        <v>49</v>
      </c>
      <c r="E19" s="30">
        <v>1517999</v>
      </c>
      <c r="F19" s="18">
        <f t="shared" si="0"/>
        <v>100</v>
      </c>
      <c r="G19" s="17">
        <v>0</v>
      </c>
      <c r="H19" s="18">
        <f t="shared" si="1"/>
        <v>0</v>
      </c>
      <c r="I19" s="17">
        <f t="shared" si="3"/>
        <v>1517999</v>
      </c>
      <c r="J19" s="18">
        <f t="shared" si="2"/>
        <v>0.5053283295587091</v>
      </c>
      <c r="K19" s="10"/>
      <c r="L19" s="82">
        <v>15549980</v>
      </c>
      <c r="M19" s="34">
        <f t="shared" si="4"/>
        <v>9.7620640026546663</v>
      </c>
      <c r="N19" s="10"/>
    </row>
    <row r="20" spans="2:14">
      <c r="B20" s="13"/>
      <c r="C20" t="s">
        <v>21</v>
      </c>
      <c r="E20" s="30">
        <v>0</v>
      </c>
      <c r="F20" s="18">
        <f t="shared" si="0"/>
        <v>0</v>
      </c>
      <c r="G20" s="17">
        <v>10657773</v>
      </c>
      <c r="H20" s="18">
        <f t="shared" si="1"/>
        <v>100</v>
      </c>
      <c r="I20" s="17">
        <f t="shared" si="3"/>
        <v>10657773</v>
      </c>
      <c r="J20" s="18">
        <f t="shared" si="2"/>
        <v>3.5478775854963751</v>
      </c>
      <c r="K20" s="10"/>
      <c r="L20" s="82">
        <v>23353393</v>
      </c>
      <c r="M20" s="34">
        <f t="shared" si="4"/>
        <v>45.636935926184258</v>
      </c>
      <c r="N20" s="10"/>
    </row>
    <row r="21" spans="2:14">
      <c r="B21" s="13"/>
      <c r="C21" t="s">
        <v>48</v>
      </c>
      <c r="E21" s="30">
        <v>100000</v>
      </c>
      <c r="F21" s="18">
        <f t="shared" si="0"/>
        <v>100</v>
      </c>
      <c r="G21" s="17">
        <v>0</v>
      </c>
      <c r="H21" s="18">
        <f t="shared" si="1"/>
        <v>0</v>
      </c>
      <c r="I21" s="17">
        <f t="shared" si="3"/>
        <v>100000</v>
      </c>
      <c r="J21" s="18">
        <f t="shared" si="2"/>
        <v>3.3289108198273458E-2</v>
      </c>
      <c r="K21" s="10"/>
      <c r="L21" s="82">
        <v>7230513</v>
      </c>
      <c r="M21" s="34">
        <f t="shared" si="4"/>
        <v>1.383027732610397</v>
      </c>
      <c r="N21" s="10"/>
    </row>
    <row r="22" spans="2:14">
      <c r="B22" s="13"/>
      <c r="C22" t="s">
        <v>30</v>
      </c>
      <c r="E22" s="30">
        <v>0</v>
      </c>
      <c r="F22" s="18">
        <f t="shared" si="0"/>
        <v>0</v>
      </c>
      <c r="G22" s="17">
        <v>5582436</v>
      </c>
      <c r="H22" s="18">
        <f t="shared" si="1"/>
        <v>100</v>
      </c>
      <c r="I22" s="17">
        <f t="shared" si="3"/>
        <v>5582436</v>
      </c>
      <c r="J22" s="18">
        <f t="shared" si="2"/>
        <v>1.858343160139369</v>
      </c>
      <c r="K22" s="10"/>
      <c r="L22" s="82">
        <v>14766316</v>
      </c>
      <c r="M22" s="34">
        <f t="shared" si="4"/>
        <v>37.805204764681996</v>
      </c>
      <c r="N22" s="10"/>
    </row>
    <row r="23" spans="2:14">
      <c r="B23" s="13"/>
      <c r="C23" t="s">
        <v>27</v>
      </c>
      <c r="E23" s="30">
        <v>0</v>
      </c>
      <c r="F23" s="18">
        <f t="shared" si="0"/>
        <v>0</v>
      </c>
      <c r="G23" s="17">
        <v>19418844</v>
      </c>
      <c r="H23" s="18">
        <f t="shared" si="1"/>
        <v>100</v>
      </c>
      <c r="I23" s="17">
        <f t="shared" si="3"/>
        <v>19418844</v>
      </c>
      <c r="J23" s="18">
        <f t="shared" si="2"/>
        <v>6.464359990013933</v>
      </c>
      <c r="K23" s="10"/>
      <c r="L23" s="82">
        <v>23889424</v>
      </c>
      <c r="M23" s="34">
        <f t="shared" si="4"/>
        <v>81.28636337150698</v>
      </c>
      <c r="N23" s="10"/>
    </row>
    <row r="24" spans="2:14">
      <c r="B24" s="13"/>
      <c r="C24" t="s">
        <v>22</v>
      </c>
      <c r="E24" s="30">
        <v>8200985</v>
      </c>
      <c r="F24" s="18">
        <f t="shared" si="0"/>
        <v>100</v>
      </c>
      <c r="G24" s="17">
        <v>0</v>
      </c>
      <c r="H24" s="18">
        <f t="shared" si="1"/>
        <v>0</v>
      </c>
      <c r="I24" s="17">
        <f t="shared" si="3"/>
        <v>8200985</v>
      </c>
      <c r="J24" s="18">
        <f t="shared" si="2"/>
        <v>2.7300347699741763</v>
      </c>
      <c r="K24" s="10"/>
      <c r="L24" s="82">
        <v>227450356</v>
      </c>
      <c r="M24" s="34">
        <f t="shared" si="4"/>
        <v>3.6056153721737858</v>
      </c>
      <c r="N24" s="10"/>
    </row>
    <row r="25" spans="2:14">
      <c r="B25" s="13"/>
      <c r="C25" t="s">
        <v>40</v>
      </c>
      <c r="E25" s="30">
        <v>2522371</v>
      </c>
      <c r="F25" s="18">
        <f t="shared" si="0"/>
        <v>100</v>
      </c>
      <c r="G25" s="17">
        <v>0</v>
      </c>
      <c r="H25" s="18">
        <f t="shared" si="1"/>
        <v>0</v>
      </c>
      <c r="I25" s="17">
        <f t="shared" si="3"/>
        <v>2522371</v>
      </c>
      <c r="J25" s="18">
        <f t="shared" si="2"/>
        <v>0.83967481135187216</v>
      </c>
      <c r="K25" s="10"/>
      <c r="L25" s="82">
        <v>13266615</v>
      </c>
      <c r="M25" s="34">
        <f t="shared" si="4"/>
        <v>19.012920778962833</v>
      </c>
      <c r="N25" s="10"/>
    </row>
    <row r="26" spans="2:14">
      <c r="B26" s="13"/>
      <c r="C26" t="s">
        <v>41</v>
      </c>
      <c r="E26" s="30">
        <v>0</v>
      </c>
      <c r="F26" s="18">
        <f t="shared" si="0"/>
        <v>0</v>
      </c>
      <c r="G26" s="17">
        <v>918960</v>
      </c>
      <c r="H26" s="18">
        <f t="shared" si="1"/>
        <v>100</v>
      </c>
      <c r="I26" s="17">
        <f t="shared" si="3"/>
        <v>918960</v>
      </c>
      <c r="J26" s="18">
        <f t="shared" si="2"/>
        <v>0.30591358869885377</v>
      </c>
      <c r="K26" s="10"/>
      <c r="L26" s="82">
        <v>272104714</v>
      </c>
      <c r="M26" s="34">
        <f t="shared" si="4"/>
        <v>0.33772292530000048</v>
      </c>
      <c r="N26" s="10"/>
    </row>
    <row r="27" spans="2:14">
      <c r="B27" s="13"/>
      <c r="C27" s="51"/>
      <c r="D27" s="8"/>
      <c r="E27" s="30"/>
      <c r="F27" s="18"/>
      <c r="G27" s="17"/>
      <c r="H27" s="18"/>
      <c r="I27" s="17"/>
      <c r="J27" s="18"/>
      <c r="K27" s="10"/>
      <c r="L27" s="84"/>
      <c r="M27" s="34"/>
      <c r="N27" s="10"/>
    </row>
    <row r="28" spans="2:14" ht="5.25" customHeight="1">
      <c r="B28" s="13"/>
      <c r="E28" s="30"/>
      <c r="F28" s="8"/>
      <c r="G28" s="17"/>
      <c r="H28" s="8"/>
      <c r="I28" s="8"/>
      <c r="J28" s="8"/>
      <c r="K28" s="10"/>
      <c r="L28" s="83"/>
      <c r="N28" s="10"/>
    </row>
    <row r="29" spans="2:14">
      <c r="B29" s="13"/>
      <c r="C29" s="41" t="s">
        <v>11</v>
      </c>
      <c r="E29" s="37">
        <f>SUM(E11:E27)</f>
        <v>14341355</v>
      </c>
      <c r="F29" s="18">
        <f>(E29/$I29)*100</f>
        <v>5.1880128606863005</v>
      </c>
      <c r="G29" s="38">
        <f>SUM(G11:G27)</f>
        <v>262091171</v>
      </c>
      <c r="H29" s="18">
        <f>(G29/$I29)*100</f>
        <v>94.8119871393137</v>
      </c>
      <c r="I29" s="38">
        <f>SUM(I11:I27)</f>
        <v>276432526</v>
      </c>
      <c r="J29" s="18">
        <f>(I29/I$68)*100</f>
        <v>92.0219226753604</v>
      </c>
      <c r="K29" s="10"/>
      <c r="L29" s="85">
        <f>SUM(L11:L27)</f>
        <v>2052354897</v>
      </c>
      <c r="M29" s="34">
        <f>(I29/$L29)*100</f>
        <v>13.469041168468049</v>
      </c>
      <c r="N29" s="10"/>
    </row>
    <row r="30" spans="2:14" ht="6.75" customHeight="1">
      <c r="B30" s="42"/>
      <c r="C30" s="43"/>
      <c r="D30" s="44"/>
      <c r="E30" s="45"/>
      <c r="F30" s="44"/>
      <c r="G30" s="46"/>
      <c r="H30" s="44"/>
      <c r="I30" s="44"/>
      <c r="J30" s="44"/>
      <c r="K30" s="47"/>
      <c r="L30" s="86"/>
      <c r="M30" s="48"/>
      <c r="N30" s="47"/>
    </row>
    <row r="31" spans="2:14" ht="6.75" customHeight="1">
      <c r="B31" s="13"/>
      <c r="C31" s="35"/>
      <c r="E31" s="30" t="s">
        <v>32</v>
      </c>
      <c r="F31" s="8"/>
      <c r="G31" s="17"/>
      <c r="H31" s="8"/>
      <c r="I31" s="8"/>
      <c r="J31" s="8"/>
      <c r="K31" s="10"/>
      <c r="L31" s="87"/>
      <c r="M31" s="36"/>
      <c r="N31" s="10"/>
    </row>
    <row r="32" spans="2:14" ht="10.5" customHeight="1">
      <c r="B32" s="13"/>
      <c r="E32" s="30"/>
      <c r="F32" s="8"/>
      <c r="G32" s="17"/>
      <c r="H32" s="8"/>
      <c r="I32" s="8"/>
      <c r="J32" s="8"/>
      <c r="K32" s="10"/>
      <c r="L32" s="83"/>
      <c r="N32" s="10"/>
    </row>
    <row r="33" spans="2:14">
      <c r="B33" s="13"/>
      <c r="C33" s="7" t="s">
        <v>13</v>
      </c>
      <c r="E33" s="30"/>
      <c r="F33" s="8"/>
      <c r="G33" s="17"/>
      <c r="H33" s="8"/>
      <c r="I33" s="8"/>
      <c r="J33" s="8"/>
      <c r="K33" s="10"/>
      <c r="L33" s="83"/>
      <c r="N33" s="10"/>
    </row>
    <row r="34" spans="2:14" ht="5.25" customHeight="1">
      <c r="B34" s="13"/>
      <c r="E34" s="30"/>
      <c r="F34" s="8"/>
      <c r="G34" s="17"/>
      <c r="H34" s="8"/>
      <c r="I34" s="8"/>
      <c r="J34" s="8"/>
      <c r="K34" s="10"/>
      <c r="L34" s="83"/>
      <c r="N34" s="10"/>
    </row>
    <row r="35" spans="2:14" ht="12.75" customHeight="1">
      <c r="B35" s="13"/>
      <c r="C35" t="s">
        <v>50</v>
      </c>
      <c r="E35" s="37">
        <v>5500</v>
      </c>
      <c r="F35" s="18">
        <f>(E35/$I35)*100</f>
        <v>100</v>
      </c>
      <c r="G35" s="38">
        <v>0</v>
      </c>
      <c r="H35" s="18">
        <f>(G35/$I35)*100</f>
        <v>0</v>
      </c>
      <c r="I35" s="38">
        <f>G35+E35</f>
        <v>5500</v>
      </c>
      <c r="J35" s="18">
        <f>(I35/I$68)*100</f>
        <v>1.8309009509050401E-3</v>
      </c>
      <c r="K35" s="10"/>
      <c r="L35" s="82">
        <v>7936300</v>
      </c>
      <c r="M35" s="34">
        <f>(I35/$L35)*100</f>
        <v>6.9301815707571546E-2</v>
      </c>
      <c r="N35" s="10"/>
    </row>
    <row r="36" spans="2:14" ht="12.75" customHeight="1">
      <c r="B36" s="13"/>
      <c r="C36" t="s">
        <v>23</v>
      </c>
      <c r="E36" s="30">
        <v>0</v>
      </c>
      <c r="F36" s="18">
        <f>(E36/$I36)*100</f>
        <v>0</v>
      </c>
      <c r="G36" s="38">
        <v>8256299</v>
      </c>
      <c r="H36" s="18">
        <f>(G36/$I36)*100</f>
        <v>100</v>
      </c>
      <c r="I36" s="17">
        <f>G36+E36</f>
        <v>8256299</v>
      </c>
      <c r="J36" s="18">
        <f>(I36/I$68)*100</f>
        <v>2.7484483072829695</v>
      </c>
      <c r="K36" s="10"/>
      <c r="L36" s="82">
        <v>20047544</v>
      </c>
      <c r="M36" s="34">
        <f>(I36/$L36)*100</f>
        <v>41.18359336186019</v>
      </c>
      <c r="N36" s="10"/>
    </row>
    <row r="37" spans="2:14" ht="12.75" customHeight="1">
      <c r="B37" s="13"/>
      <c r="C37" t="s">
        <v>12</v>
      </c>
      <c r="D37">
        <v>5212474</v>
      </c>
      <c r="E37" s="30">
        <v>5515110</v>
      </c>
      <c r="F37" s="18">
        <f>(E37/$I37)*100</f>
        <v>100</v>
      </c>
      <c r="G37" s="17">
        <v>0</v>
      </c>
      <c r="H37" s="18">
        <f>(G37/$I37)*100</f>
        <v>0</v>
      </c>
      <c r="I37" s="17">
        <f>G37+E37</f>
        <v>5515110</v>
      </c>
      <c r="J37" s="18">
        <f>(I37/I$68)*100</f>
        <v>1.8359309351537993</v>
      </c>
      <c r="K37" s="10"/>
      <c r="L37" s="83">
        <v>8575946</v>
      </c>
      <c r="M37" s="34">
        <f>(I37/$L37)*100</f>
        <v>64.309056983334543</v>
      </c>
      <c r="N37" s="10"/>
    </row>
    <row r="38" spans="2:14" ht="12.75" customHeight="1">
      <c r="B38" s="13"/>
      <c r="C38" t="s">
        <v>42</v>
      </c>
      <c r="D38">
        <v>1498557</v>
      </c>
      <c r="E38" s="30">
        <v>0</v>
      </c>
      <c r="F38" s="18">
        <f>(E38/$I38)*100</f>
        <v>0</v>
      </c>
      <c r="G38" s="17">
        <v>2887868</v>
      </c>
      <c r="H38" s="18">
        <f>(G38/$I38)*100</f>
        <v>100</v>
      </c>
      <c r="I38" s="17">
        <f>G38+E38</f>
        <v>2887868</v>
      </c>
      <c r="J38" s="18">
        <f>(I38/I$68)*100</f>
        <v>0.96134550314331568</v>
      </c>
      <c r="K38" s="10"/>
      <c r="L38" s="83">
        <v>2887868</v>
      </c>
      <c r="M38" s="34">
        <f>(I38/$L38)*100</f>
        <v>100</v>
      </c>
      <c r="N38" s="10"/>
    </row>
    <row r="39" spans="2:14" ht="12.75" customHeight="1">
      <c r="B39" s="13"/>
      <c r="C39" t="s">
        <v>43</v>
      </c>
      <c r="E39" s="30">
        <v>0</v>
      </c>
      <c r="F39" s="18">
        <f t="shared" ref="F39" si="5">(E39/$I39)*100</f>
        <v>0</v>
      </c>
      <c r="G39" s="17">
        <v>5040324</v>
      </c>
      <c r="H39" s="18">
        <f t="shared" ref="H39" si="6">(G39/$I39)*100</f>
        <v>100</v>
      </c>
      <c r="I39" s="17">
        <f t="shared" ref="I39" si="7">G39+E39</f>
        <v>5040324</v>
      </c>
      <c r="J39" s="18">
        <f>(I39/I$68)*100</f>
        <v>1.6778789099035445</v>
      </c>
      <c r="K39" s="10"/>
      <c r="L39" s="83">
        <v>226563324</v>
      </c>
      <c r="M39" s="34">
        <f t="shared" ref="M39" si="8">(I39/$L39)*100</f>
        <v>2.2246866399258867</v>
      </c>
      <c r="N39" s="10"/>
    </row>
    <row r="40" spans="2:14" ht="12.75" customHeight="1">
      <c r="B40" s="13"/>
      <c r="E40" s="30"/>
      <c r="F40" s="18"/>
      <c r="G40" s="17" t="s">
        <v>32</v>
      </c>
      <c r="H40" s="18"/>
      <c r="I40" s="17"/>
      <c r="J40" s="18"/>
      <c r="K40" s="10"/>
      <c r="L40" s="83"/>
      <c r="M40" s="34"/>
      <c r="N40" s="10"/>
    </row>
    <row r="41" spans="2:14" ht="5.25" customHeight="1">
      <c r="B41" s="13"/>
      <c r="E41" s="30"/>
      <c r="F41" s="8"/>
      <c r="G41" s="17"/>
      <c r="H41" s="8"/>
      <c r="I41" s="8"/>
      <c r="J41" s="8"/>
      <c r="K41" s="10"/>
      <c r="L41" s="83"/>
      <c r="N41" s="10"/>
    </row>
    <row r="42" spans="2:14">
      <c r="B42" s="13"/>
      <c r="C42" s="41" t="s">
        <v>11</v>
      </c>
      <c r="E42" s="37">
        <f>SUM(E35:E41)</f>
        <v>5520610</v>
      </c>
      <c r="F42" s="18">
        <f>(E42/$I42)*100</f>
        <v>25.434620184444199</v>
      </c>
      <c r="G42" s="38">
        <f>SUM(G34:G41)</f>
        <v>16184491</v>
      </c>
      <c r="H42" s="18">
        <f>(G42/$I42)*100</f>
        <v>74.565379815555801</v>
      </c>
      <c r="I42" s="38">
        <f>SUM(I34:I41)</f>
        <v>21705101</v>
      </c>
      <c r="J42" s="18">
        <f>(I42/I$68)*100</f>
        <v>7.2254345564345348</v>
      </c>
      <c r="K42" s="10"/>
      <c r="L42" s="82">
        <f>SUM(L34:L41)</f>
        <v>266010982</v>
      </c>
      <c r="M42" s="34">
        <f>(I42/$L42)*100</f>
        <v>8.1594755362393272</v>
      </c>
      <c r="N42" s="10"/>
    </row>
    <row r="43" spans="2:14" ht="6.75" customHeight="1">
      <c r="B43" s="42"/>
      <c r="C43" s="43"/>
      <c r="D43" s="44"/>
      <c r="E43" s="45"/>
      <c r="F43" s="49"/>
      <c r="G43" s="46"/>
      <c r="H43" s="49"/>
      <c r="I43" s="46"/>
      <c r="J43" s="49"/>
      <c r="K43" s="47"/>
      <c r="L43" s="88"/>
      <c r="M43" s="49"/>
      <c r="N43" s="47"/>
    </row>
    <row r="44" spans="2:14" ht="6.75" customHeight="1">
      <c r="B44" s="13"/>
      <c r="E44" s="30"/>
      <c r="F44" s="8"/>
      <c r="G44" s="17"/>
      <c r="H44" s="8"/>
      <c r="I44" s="8"/>
      <c r="J44" s="8"/>
      <c r="K44" s="10"/>
      <c r="L44" s="83"/>
      <c r="N44" s="10"/>
    </row>
    <row r="45" spans="2:14" ht="10.5" customHeight="1">
      <c r="B45" s="13"/>
      <c r="E45" s="30"/>
      <c r="F45" s="8"/>
      <c r="G45" s="17"/>
      <c r="H45" s="8"/>
      <c r="I45" s="8"/>
      <c r="J45" s="8"/>
      <c r="K45" s="10"/>
      <c r="L45" s="83"/>
      <c r="N45" s="10"/>
    </row>
    <row r="46" spans="2:14">
      <c r="B46" s="13"/>
      <c r="C46" s="7" t="s">
        <v>20</v>
      </c>
      <c r="E46" s="30"/>
      <c r="F46" s="8"/>
      <c r="G46" s="17"/>
      <c r="H46" s="8"/>
      <c r="I46" s="8"/>
      <c r="J46" s="8"/>
      <c r="K46" s="10"/>
      <c r="L46" s="83"/>
      <c r="N46" s="10"/>
    </row>
    <row r="47" spans="2:14" ht="5.25" customHeight="1">
      <c r="B47" s="13"/>
      <c r="E47" s="30"/>
      <c r="F47" s="8"/>
      <c r="G47" s="17"/>
      <c r="H47" s="8"/>
      <c r="I47" s="8"/>
      <c r="J47" s="8"/>
      <c r="K47" s="10"/>
      <c r="L47" s="83"/>
      <c r="N47" s="10"/>
    </row>
    <row r="48" spans="2:14" ht="12.75" customHeight="1">
      <c r="B48" s="13"/>
      <c r="C48" t="s">
        <v>51</v>
      </c>
      <c r="E48" s="30">
        <v>100000</v>
      </c>
      <c r="F48" s="8">
        <f t="shared" ref="F48:F50" si="9">(E48/$I48)*100</f>
        <v>100</v>
      </c>
      <c r="G48" s="17">
        <v>0</v>
      </c>
      <c r="H48" s="8">
        <f t="shared" ref="H48:H50" si="10">(G48/$I48)*100</f>
        <v>0</v>
      </c>
      <c r="I48" s="17">
        <f t="shared" ref="I48:I50" si="11">G48+E48</f>
        <v>100000</v>
      </c>
      <c r="J48" s="18">
        <f>I48/I68*100</f>
        <v>3.3289108198273458E-2</v>
      </c>
      <c r="K48" s="10"/>
      <c r="L48" s="83">
        <v>1600000</v>
      </c>
      <c r="M48" s="34">
        <f t="shared" ref="M48:M50" si="12">(I48/$L48)*100</f>
        <v>6.25</v>
      </c>
      <c r="N48" s="10"/>
    </row>
    <row r="49" spans="2:14" ht="12.75" customHeight="1">
      <c r="B49" s="13"/>
      <c r="C49" t="s">
        <v>52</v>
      </c>
      <c r="E49" s="30">
        <v>709000</v>
      </c>
      <c r="F49" s="8">
        <f t="shared" si="9"/>
        <v>100</v>
      </c>
      <c r="G49" s="17">
        <v>0</v>
      </c>
      <c r="H49" s="8">
        <f t="shared" si="10"/>
        <v>0</v>
      </c>
      <c r="I49" s="17">
        <f t="shared" si="11"/>
        <v>709000</v>
      </c>
      <c r="J49" s="18">
        <f>I49/I68*100</f>
        <v>0.23601977712575883</v>
      </c>
      <c r="K49" s="10"/>
      <c r="L49" s="83">
        <v>1119000</v>
      </c>
      <c r="M49" s="34">
        <f t="shared" si="12"/>
        <v>63.360142984807865</v>
      </c>
      <c r="N49" s="10"/>
    </row>
    <row r="50" spans="2:14" ht="12.75" customHeight="1">
      <c r="B50" s="13"/>
      <c r="C50" t="s">
        <v>53</v>
      </c>
      <c r="E50" s="30">
        <v>14842</v>
      </c>
      <c r="F50" s="8">
        <f t="shared" si="9"/>
        <v>100</v>
      </c>
      <c r="G50" s="17">
        <v>0</v>
      </c>
      <c r="H50" s="8">
        <f t="shared" si="10"/>
        <v>0</v>
      </c>
      <c r="I50" s="17">
        <f t="shared" si="11"/>
        <v>14842</v>
      </c>
      <c r="J50" s="18">
        <f>I50/I68*100</f>
        <v>4.940769438787746E-3</v>
      </c>
      <c r="K50" s="10"/>
      <c r="L50" s="83">
        <v>700000</v>
      </c>
      <c r="M50" s="34">
        <f t="shared" si="12"/>
        <v>2.1202857142857141</v>
      </c>
      <c r="N50" s="10"/>
    </row>
    <row r="51" spans="2:14" ht="12.75" customHeight="1">
      <c r="B51" s="13"/>
      <c r="E51" s="30"/>
      <c r="F51" s="8"/>
      <c r="G51" s="17"/>
      <c r="H51" s="8"/>
      <c r="I51" s="8"/>
      <c r="J51" s="8"/>
      <c r="K51" s="10"/>
      <c r="L51" s="83"/>
      <c r="N51" s="10"/>
    </row>
    <row r="52" spans="2:14">
      <c r="B52" s="13"/>
      <c r="C52" s="41" t="s">
        <v>11</v>
      </c>
      <c r="E52" s="37">
        <f>SUM(E48:E51)</f>
        <v>823842</v>
      </c>
      <c r="F52" s="78">
        <v>0</v>
      </c>
      <c r="G52" s="38">
        <f>SUM(G48:G51)</f>
        <v>0</v>
      </c>
      <c r="H52" s="18">
        <v>0</v>
      </c>
      <c r="I52" s="38">
        <f>SUM(I48:I51)</f>
        <v>823842</v>
      </c>
      <c r="J52" s="18">
        <f>I52/I68*100</f>
        <v>0.27424965476282004</v>
      </c>
      <c r="K52" s="10"/>
      <c r="L52" s="82">
        <f>SUM(L47:L47)</f>
        <v>0</v>
      </c>
      <c r="M52" s="79">
        <v>0</v>
      </c>
      <c r="N52" s="10"/>
    </row>
    <row r="53" spans="2:14" ht="6.75" customHeight="1">
      <c r="B53" s="42"/>
      <c r="C53" s="43"/>
      <c r="D53" s="44"/>
      <c r="E53" s="52"/>
      <c r="F53" s="49"/>
      <c r="G53" s="50"/>
      <c r="H53" s="49"/>
      <c r="I53" s="50"/>
      <c r="J53" s="49"/>
      <c r="K53" s="47"/>
      <c r="L53" s="88"/>
      <c r="M53" s="49"/>
      <c r="N53" s="47"/>
    </row>
    <row r="54" spans="2:14" ht="6.75" customHeight="1">
      <c r="B54" s="13"/>
      <c r="C54" s="35"/>
      <c r="E54" s="37"/>
      <c r="F54" s="18"/>
      <c r="G54" s="38"/>
      <c r="H54" s="18"/>
      <c r="I54" s="38"/>
      <c r="J54" s="18"/>
      <c r="K54" s="10"/>
      <c r="L54" s="82"/>
      <c r="M54" s="34"/>
      <c r="N54" s="10"/>
    </row>
    <row r="55" spans="2:14" ht="9" customHeight="1">
      <c r="B55" s="13"/>
      <c r="C55" s="35"/>
      <c r="E55" s="37"/>
      <c r="F55" s="18"/>
      <c r="G55" s="38"/>
      <c r="H55" s="18"/>
      <c r="I55" s="38"/>
      <c r="J55" s="18"/>
      <c r="K55" s="10"/>
      <c r="L55" s="82"/>
      <c r="M55" s="34"/>
      <c r="N55" s="10"/>
    </row>
    <row r="56" spans="2:14">
      <c r="B56" s="13"/>
      <c r="C56" s="7" t="s">
        <v>19</v>
      </c>
      <c r="E56" s="30"/>
      <c r="F56" s="8"/>
      <c r="G56" s="17"/>
      <c r="H56" s="8"/>
      <c r="I56" s="8"/>
      <c r="J56" s="8"/>
      <c r="K56" s="10"/>
      <c r="L56" s="83"/>
      <c r="N56" s="10"/>
    </row>
    <row r="57" spans="2:14" ht="6" customHeight="1">
      <c r="B57" s="13"/>
      <c r="E57" s="30"/>
      <c r="F57" s="8"/>
      <c r="G57" s="17"/>
      <c r="H57" s="8"/>
      <c r="I57" s="8"/>
      <c r="J57" s="8"/>
      <c r="K57" s="10"/>
      <c r="L57" s="83"/>
      <c r="N57" s="10"/>
    </row>
    <row r="58" spans="2:14" ht="13.5" customHeight="1">
      <c r="B58" s="13"/>
      <c r="C58" s="91" t="s">
        <v>44</v>
      </c>
      <c r="E58" s="37">
        <v>63000</v>
      </c>
      <c r="F58" s="18">
        <f>(E58/$I58)*100</f>
        <v>100</v>
      </c>
      <c r="G58" s="38">
        <v>0</v>
      </c>
      <c r="H58" s="18">
        <f>(G58/$I58)*100</f>
        <v>0</v>
      </c>
      <c r="I58" s="38">
        <f>G58+E58</f>
        <v>63000</v>
      </c>
      <c r="J58" s="18">
        <f>(I58/I$68)*100</f>
        <v>2.0972138164912276E-2</v>
      </c>
      <c r="K58" s="10"/>
      <c r="L58" s="82">
        <v>30000440</v>
      </c>
      <c r="M58" s="34">
        <f>(I58/$L58)*100</f>
        <v>0.20999692004517265</v>
      </c>
      <c r="N58" s="10"/>
    </row>
    <row r="59" spans="2:14" ht="13.5" customHeight="1">
      <c r="B59" s="13"/>
      <c r="C59" s="91" t="s">
        <v>54</v>
      </c>
      <c r="E59" s="37">
        <v>645131</v>
      </c>
      <c r="F59" s="18">
        <f>(E59/$I59)*100</f>
        <v>100</v>
      </c>
      <c r="G59" s="38">
        <v>0</v>
      </c>
      <c r="H59" s="18">
        <f>(G59/$I59)*100</f>
        <v>0</v>
      </c>
      <c r="I59" s="38">
        <f>G59+E59</f>
        <v>645131</v>
      </c>
      <c r="J59" s="18">
        <f>(I59/I$68)*100</f>
        <v>0.21475835661060355</v>
      </c>
      <c r="K59" s="10"/>
      <c r="L59" s="82">
        <v>7979734</v>
      </c>
      <c r="M59" s="34">
        <f>(I59/$L59)*100</f>
        <v>8.084617858189258</v>
      </c>
      <c r="N59" s="10"/>
    </row>
    <row r="60" spans="2:14" ht="13.5" customHeight="1">
      <c r="B60" s="13"/>
      <c r="C60" s="91" t="s">
        <v>55</v>
      </c>
      <c r="E60" s="37">
        <v>297955</v>
      </c>
      <c r="F60" s="18">
        <f>(E60/$I60)*100</f>
        <v>100</v>
      </c>
      <c r="G60" s="38">
        <v>0</v>
      </c>
      <c r="H60" s="18">
        <f>(G60/$I60)*100</f>
        <v>0</v>
      </c>
      <c r="I60" s="38">
        <f>G60+E60</f>
        <v>297955</v>
      </c>
      <c r="J60" s="18">
        <f>(I60/I$68)*100</f>
        <v>9.918656233216569E-2</v>
      </c>
      <c r="K60" s="10"/>
      <c r="L60" s="82">
        <v>7975464</v>
      </c>
      <c r="M60" s="34">
        <f>(I60/$L60)*100</f>
        <v>3.7358954914723457</v>
      </c>
      <c r="N60" s="10"/>
    </row>
    <row r="61" spans="2:14" ht="13.5" customHeight="1">
      <c r="B61" s="13"/>
      <c r="C61" s="91" t="s">
        <v>56</v>
      </c>
      <c r="E61" s="37">
        <v>80000</v>
      </c>
      <c r="F61" s="18">
        <f t="shared" ref="F61:F62" si="13">(E61/$I61)*100</f>
        <v>100</v>
      </c>
      <c r="G61" s="38">
        <v>0</v>
      </c>
      <c r="H61" s="18">
        <f t="shared" ref="H61:H62" si="14">(G61/$I61)*100</f>
        <v>0</v>
      </c>
      <c r="I61" s="38">
        <f t="shared" ref="I61:I62" si="15">G61+E61</f>
        <v>80000</v>
      </c>
      <c r="J61" s="18">
        <f>(I61/I$68)*100</f>
        <v>2.6631286558618766E-2</v>
      </c>
      <c r="K61" s="10"/>
      <c r="L61" s="82">
        <v>475000</v>
      </c>
      <c r="M61" s="34">
        <f t="shared" ref="M61:M62" si="16">(I61/$L61)*100</f>
        <v>16.842105263157894</v>
      </c>
      <c r="N61" s="10"/>
    </row>
    <row r="62" spans="2:14" ht="13.5" customHeight="1">
      <c r="B62" s="13"/>
      <c r="C62" s="91" t="s">
        <v>57</v>
      </c>
      <c r="E62" s="37">
        <v>351000</v>
      </c>
      <c r="F62" s="18">
        <f t="shared" si="13"/>
        <v>100</v>
      </c>
      <c r="G62" s="38">
        <v>0</v>
      </c>
      <c r="H62" s="18">
        <f t="shared" si="14"/>
        <v>0</v>
      </c>
      <c r="I62" s="38">
        <f t="shared" si="15"/>
        <v>351000</v>
      </c>
      <c r="J62" s="18">
        <f>(I62/I$68)*100</f>
        <v>0.11684476977593984</v>
      </c>
      <c r="K62" s="10"/>
      <c r="L62" s="82">
        <v>1087000</v>
      </c>
      <c r="M62" s="34">
        <f t="shared" si="16"/>
        <v>32.290708371665133</v>
      </c>
      <c r="N62" s="10"/>
    </row>
    <row r="63" spans="2:14" ht="12" customHeight="1">
      <c r="B63" s="13"/>
      <c r="E63" s="30"/>
      <c r="F63" s="8"/>
      <c r="G63" s="17"/>
      <c r="H63" s="8"/>
      <c r="I63" s="8"/>
      <c r="J63" s="8"/>
      <c r="K63" s="10"/>
      <c r="L63" s="83"/>
      <c r="N63" s="10"/>
    </row>
    <row r="64" spans="2:14">
      <c r="B64" s="13"/>
      <c r="C64" s="41" t="s">
        <v>11</v>
      </c>
      <c r="E64" s="37">
        <f>SUM(E57:E62)</f>
        <v>1437086</v>
      </c>
      <c r="F64" s="18">
        <f>(E64/$I64)*100</f>
        <v>100</v>
      </c>
      <c r="G64" s="38">
        <f>SUM(G57:G62)</f>
        <v>0</v>
      </c>
      <c r="H64" s="18">
        <f>(G64/$I64)*100</f>
        <v>0</v>
      </c>
      <c r="I64" s="38">
        <f>SUM(I57:I62)</f>
        <v>1437086</v>
      </c>
      <c r="J64" s="18">
        <f>(I64/I$68)*100</f>
        <v>0.47839311344224011</v>
      </c>
      <c r="K64" s="10"/>
      <c r="L64" s="82">
        <f>SUM(L57:L62)</f>
        <v>47517638</v>
      </c>
      <c r="M64" s="34">
        <f>(I64/$L64)*100</f>
        <v>3.0243212004771785</v>
      </c>
      <c r="N64" s="10"/>
    </row>
    <row r="65" spans="2:14">
      <c r="B65" s="13"/>
      <c r="C65" s="35" t="s">
        <v>25</v>
      </c>
      <c r="E65" s="37"/>
      <c r="F65" s="18"/>
      <c r="G65" s="38"/>
      <c r="H65" s="18"/>
      <c r="I65" s="38"/>
      <c r="J65" s="18"/>
      <c r="K65" s="10"/>
      <c r="L65" s="82">
        <v>137319138</v>
      </c>
      <c r="M65" s="34">
        <f>(I64/$L65)*100</f>
        <v>1.0465300182702866</v>
      </c>
      <c r="N65" s="10"/>
    </row>
    <row r="66" spans="2:14" ht="13.5" thickBot="1">
      <c r="B66" s="13"/>
      <c r="E66" s="37"/>
      <c r="F66" s="8"/>
      <c r="G66" s="38"/>
      <c r="H66" s="8"/>
      <c r="I66" s="38"/>
      <c r="J66" s="8"/>
      <c r="K66" s="10"/>
      <c r="L66" s="82"/>
      <c r="N66" s="26"/>
    </row>
    <row r="67" spans="2:14">
      <c r="B67" s="14"/>
      <c r="C67" s="15"/>
      <c r="D67" s="15"/>
      <c r="E67" s="40"/>
      <c r="F67" s="15"/>
      <c r="G67" s="39"/>
      <c r="H67" s="15"/>
      <c r="I67" s="39"/>
      <c r="J67" s="15"/>
      <c r="K67" s="33"/>
      <c r="L67" s="89"/>
      <c r="M67" s="15"/>
      <c r="N67" s="16"/>
    </row>
    <row r="68" spans="2:14">
      <c r="B68" s="13"/>
      <c r="C68" s="7" t="s">
        <v>3</v>
      </c>
      <c r="D68" s="8"/>
      <c r="E68" s="37">
        <f>SUM(E64,E52,E42,E29)</f>
        <v>22122893</v>
      </c>
      <c r="F68" s="18">
        <f>(E68/$I68)*100</f>
        <v>7.3645137873582653</v>
      </c>
      <c r="G68" s="38">
        <f>SUM(G64,G52,G42,G29)</f>
        <v>278275662</v>
      </c>
      <c r="H68" s="18">
        <f>(G68/$I68)*100</f>
        <v>92.635486212641737</v>
      </c>
      <c r="I68" s="38">
        <f>SUM(I64,I52,I42,I29)</f>
        <v>300398555</v>
      </c>
      <c r="J68" s="19">
        <f>J64+J52+J42+J29</f>
        <v>100</v>
      </c>
      <c r="K68" s="10"/>
      <c r="L68" s="85">
        <f>SUM(L64,L52,L42,L29)</f>
        <v>2365883517</v>
      </c>
      <c r="M68" s="34">
        <f>(I68/$L68)*100</f>
        <v>12.697098265467988</v>
      </c>
      <c r="N68" s="20"/>
    </row>
    <row r="69" spans="2:14" ht="13.5" thickBot="1">
      <c r="B69" s="21"/>
      <c r="C69" s="22"/>
      <c r="D69" s="23"/>
      <c r="E69" s="31"/>
      <c r="F69" s="23"/>
      <c r="G69" s="24"/>
      <c r="H69" s="23"/>
      <c r="I69" s="23"/>
      <c r="J69" s="23"/>
      <c r="K69" s="26"/>
      <c r="L69" s="90"/>
      <c r="M69" s="23"/>
      <c r="N69" s="25"/>
    </row>
    <row r="70" spans="2:14" ht="9.75" customHeight="1">
      <c r="E70" s="12"/>
    </row>
    <row r="71" spans="2:14">
      <c r="C71" t="s">
        <v>26</v>
      </c>
      <c r="E71" s="12"/>
    </row>
    <row r="72" spans="2:14">
      <c r="C72" t="s">
        <v>34</v>
      </c>
    </row>
    <row r="73" spans="2:14">
      <c r="C73" t="s">
        <v>36</v>
      </c>
    </row>
    <row r="74" spans="2:14">
      <c r="C74" t="s">
        <v>35</v>
      </c>
    </row>
    <row r="75" spans="2:14" ht="6.75" customHeight="1"/>
    <row r="76" spans="2:14" ht="6" customHeight="1"/>
    <row r="77" spans="2:14">
      <c r="C77" s="41" t="s">
        <v>18</v>
      </c>
      <c r="H77" s="41" t="s">
        <v>38</v>
      </c>
    </row>
    <row r="79" spans="2:14">
      <c r="C79" t="s">
        <v>28</v>
      </c>
    </row>
  </sheetData>
  <mergeCells count="3">
    <mergeCell ref="E5:J5"/>
    <mergeCell ref="B1:N1"/>
    <mergeCell ref="B2:N2"/>
  </mergeCells>
  <phoneticPr fontId="0" type="noConversion"/>
  <printOptions horizontalCentered="1"/>
  <pageMargins left="0.25" right="0.25" top="0.35" bottom="0.35" header="0.5" footer="0.5"/>
  <pageSetup scale="58" orientation="portrait" r:id="rId1"/>
  <headerFooter alignWithMargins="0"/>
  <ignoredErrors>
    <ignoredError sqref="F64 H64" formula="1"/>
  </ignoredErrors>
  <legacyDrawing r:id="rId2"/>
  <oleObjects>
    <oleObject progId="MSGraph.Chart.8" shapeId="1027" r:id="rId3"/>
    <oleObject progId="MSGraph.Chart.8" shapeId="102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t-28</vt:lpstr>
      <vt:lpstr>'t-28'!Print_Area</vt:lpstr>
      <vt:lpstr>'t-28'!Print_Titles</vt:lpstr>
    </vt:vector>
  </TitlesOfParts>
  <Company>Department of Transportation FTA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2011-05-27T11:44:34Z</cp:lastPrinted>
  <dcterms:created xsi:type="dcterms:W3CDTF">2000-02-23T15:49:21Z</dcterms:created>
  <dcterms:modified xsi:type="dcterms:W3CDTF">2012-06-11T17:45:16Z</dcterms:modified>
</cp:coreProperties>
</file>