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15" windowWidth="19170" windowHeight="6135"/>
  </bookViews>
  <sheets>
    <sheet name="t-28" sheetId="1" r:id="rId1"/>
  </sheets>
  <definedNames>
    <definedName name="_xlnm.Print_Area" localSheetId="0">'t-28'!$A$9:$N$110</definedName>
    <definedName name="_xlnm.Print_Titles" localSheetId="0">'t-28'!$1:$8</definedName>
  </definedNames>
  <calcPr calcId="145621"/>
</workbook>
</file>

<file path=xl/calcChain.xml><?xml version="1.0" encoding="utf-8"?>
<calcChain xmlns="http://schemas.openxmlformats.org/spreadsheetml/2006/main">
  <c r="L61" i="1" l="1"/>
  <c r="M45" i="1"/>
  <c r="M47" i="1"/>
  <c r="I44" i="1"/>
  <c r="H44" i="1" s="1"/>
  <c r="I45" i="1"/>
  <c r="I46" i="1"/>
  <c r="H46" i="1" s="1"/>
  <c r="I47" i="1"/>
  <c r="I48" i="1"/>
  <c r="H48" i="1" s="1"/>
  <c r="H45" i="1"/>
  <c r="H47" i="1"/>
  <c r="F45" i="1"/>
  <c r="F47" i="1"/>
  <c r="I20" i="1"/>
  <c r="F20" i="1" s="1"/>
  <c r="I21" i="1"/>
  <c r="F21" i="1" s="1"/>
  <c r="I22" i="1"/>
  <c r="F22" i="1" s="1"/>
  <c r="I23" i="1"/>
  <c r="F23" i="1" s="1"/>
  <c r="I24" i="1"/>
  <c r="F24" i="1" s="1"/>
  <c r="I25" i="1"/>
  <c r="F25" i="1" s="1"/>
  <c r="I26" i="1"/>
  <c r="H26" i="1" s="1"/>
  <c r="I27" i="1"/>
  <c r="F27" i="1" s="1"/>
  <c r="I28" i="1"/>
  <c r="F28" i="1" s="1"/>
  <c r="I29" i="1"/>
  <c r="F29" i="1" s="1"/>
  <c r="I30" i="1"/>
  <c r="H30" i="1" s="1"/>
  <c r="I31" i="1"/>
  <c r="F31" i="1" s="1"/>
  <c r="H25" i="1"/>
  <c r="I59" i="1"/>
  <c r="M59" i="1" s="1"/>
  <c r="I58" i="1"/>
  <c r="H58" i="1" s="1"/>
  <c r="I57" i="1"/>
  <c r="M57" i="1" s="1"/>
  <c r="G61" i="1"/>
  <c r="E61" i="1"/>
  <c r="F48" i="1" l="1"/>
  <c r="F46" i="1"/>
  <c r="F44" i="1"/>
  <c r="M48" i="1"/>
  <c r="M46" i="1"/>
  <c r="M44" i="1"/>
  <c r="F57" i="1"/>
  <c r="H57" i="1"/>
  <c r="H29" i="1"/>
  <c r="H21" i="1"/>
  <c r="F26" i="1"/>
  <c r="F30" i="1"/>
  <c r="M25" i="1"/>
  <c r="M23" i="1"/>
  <c r="M21" i="1"/>
  <c r="F59" i="1"/>
  <c r="H59" i="1"/>
  <c r="H31" i="1"/>
  <c r="H27" i="1"/>
  <c r="H23" i="1"/>
  <c r="M24" i="1"/>
  <c r="M22" i="1"/>
  <c r="M20" i="1"/>
  <c r="H28" i="1"/>
  <c r="H24" i="1"/>
  <c r="H22" i="1"/>
  <c r="H20" i="1"/>
  <c r="F58" i="1"/>
  <c r="I61" i="1"/>
  <c r="M58" i="1"/>
  <c r="M31" i="1"/>
  <c r="L34" i="1" l="1"/>
  <c r="G34" i="1"/>
  <c r="E34" i="1"/>
  <c r="L51" i="1" l="1"/>
  <c r="L69" i="1"/>
  <c r="I40" i="1"/>
  <c r="M40" i="1" s="1"/>
  <c r="I41" i="1"/>
  <c r="F41" i="1" s="1"/>
  <c r="I42" i="1"/>
  <c r="H42" i="1" s="1"/>
  <c r="I43" i="1"/>
  <c r="H43" i="1" s="1"/>
  <c r="I12" i="1"/>
  <c r="I13" i="1"/>
  <c r="I14" i="1"/>
  <c r="I15" i="1"/>
  <c r="I16" i="1"/>
  <c r="F16" i="1" s="1"/>
  <c r="I17" i="1"/>
  <c r="F17" i="1" s="1"/>
  <c r="I18" i="1"/>
  <c r="I19" i="1"/>
  <c r="M26" i="1"/>
  <c r="M27" i="1"/>
  <c r="I11" i="1"/>
  <c r="I67" i="1"/>
  <c r="H67" i="1" s="1"/>
  <c r="E51" i="1"/>
  <c r="G69" i="1"/>
  <c r="G51" i="1"/>
  <c r="E69" i="1"/>
  <c r="M28" i="1"/>
  <c r="F43" i="1" l="1"/>
  <c r="M19" i="1"/>
  <c r="F19" i="1"/>
  <c r="M15" i="1"/>
  <c r="F15" i="1"/>
  <c r="H13" i="1"/>
  <c r="F13" i="1"/>
  <c r="M43" i="1"/>
  <c r="M18" i="1"/>
  <c r="F18" i="1"/>
  <c r="H14" i="1"/>
  <c r="F14" i="1"/>
  <c r="H12" i="1"/>
  <c r="F12" i="1"/>
  <c r="H40" i="1"/>
  <c r="F40" i="1"/>
  <c r="F42" i="1"/>
  <c r="H16" i="1"/>
  <c r="M12" i="1"/>
  <c r="M13" i="1"/>
  <c r="I34" i="1"/>
  <c r="H34" i="1" s="1"/>
  <c r="M11" i="1"/>
  <c r="M29" i="1"/>
  <c r="M42" i="1"/>
  <c r="F11" i="1"/>
  <c r="H11" i="1"/>
  <c r="M16" i="1"/>
  <c r="M14" i="1"/>
  <c r="G73" i="1"/>
  <c r="E73" i="1"/>
  <c r="L73" i="1"/>
  <c r="H41" i="1"/>
  <c r="M41" i="1"/>
  <c r="H18" i="1"/>
  <c r="I69" i="1"/>
  <c r="H15" i="1"/>
  <c r="M30" i="1"/>
  <c r="F67" i="1"/>
  <c r="H19" i="1"/>
  <c r="M67" i="1"/>
  <c r="I51" i="1"/>
  <c r="H17" i="1"/>
  <c r="M17" i="1"/>
  <c r="I73" i="1" l="1"/>
  <c r="M69" i="1"/>
  <c r="M34" i="1"/>
  <c r="F34" i="1"/>
  <c r="H69" i="1"/>
  <c r="F69" i="1"/>
  <c r="M51" i="1"/>
  <c r="F51" i="1"/>
  <c r="H51" i="1"/>
  <c r="J44" i="1" l="1"/>
  <c r="J46" i="1"/>
  <c r="J48" i="1"/>
  <c r="J45" i="1"/>
  <c r="J47" i="1"/>
  <c r="J30" i="1"/>
  <c r="J26" i="1"/>
  <c r="J22" i="1"/>
  <c r="J31" i="1"/>
  <c r="J27" i="1"/>
  <c r="J23" i="1"/>
  <c r="J21" i="1"/>
  <c r="J28" i="1"/>
  <c r="J24" i="1"/>
  <c r="J20" i="1"/>
  <c r="J29" i="1"/>
  <c r="J25" i="1"/>
  <c r="J59" i="1"/>
  <c r="J57" i="1"/>
  <c r="J58" i="1"/>
  <c r="J61" i="1"/>
  <c r="J11" i="1"/>
  <c r="J15" i="1"/>
  <c r="J12" i="1"/>
  <c r="J19" i="1"/>
  <c r="J51" i="1"/>
  <c r="M73" i="1"/>
  <c r="J69" i="1"/>
  <c r="J14" i="1"/>
  <c r="H73" i="1"/>
  <c r="J17" i="1"/>
  <c r="F73" i="1"/>
  <c r="J16" i="1"/>
  <c r="J13" i="1"/>
  <c r="J42" i="1"/>
  <c r="J43" i="1"/>
  <c r="J41" i="1"/>
  <c r="J67" i="1"/>
  <c r="J34" i="1"/>
  <c r="J18" i="1"/>
  <c r="J40" i="1"/>
  <c r="J73" i="1" l="1"/>
</calcChain>
</file>

<file path=xl/sharedStrings.xml><?xml version="1.0" encoding="utf-8"?>
<sst xmlns="http://schemas.openxmlformats.org/spreadsheetml/2006/main" count="72" uniqueCount="64">
  <si>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</si>
  <si>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</si>
  <si>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</si>
  <si>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</si>
  <si>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</si>
  <si>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</si>
  <si>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</si>
  <si>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</si>
  <si>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</si>
  <si>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</si>
  <si>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</si>
  <si>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SUBTOTAL</t>
  </si>
  <si>
    <t>Dayton, OH</t>
  </si>
  <si>
    <t>200,000 - 1,000,000 POPUL.</t>
  </si>
  <si>
    <t>CAPITAL</t>
  </si>
  <si>
    <t>OBLIGATIONS</t>
  </si>
  <si>
    <t>PM as</t>
  </si>
  <si>
    <t>Cap. Obs.</t>
  </si>
  <si>
    <t>Preventive Maintenance Obligations, by Type</t>
  </si>
  <si>
    <t>STATEWIDE</t>
  </si>
  <si>
    <t xml:space="preserve">50,000 - 200,000 POPUL. </t>
  </si>
  <si>
    <t>Portland, OR-WA</t>
  </si>
  <si>
    <t>Seattle, WA</t>
  </si>
  <si>
    <t>Anchorage, AK</t>
  </si>
  <si>
    <t>Philadelphia, PA-NJ-DE-MD</t>
  </si>
  <si>
    <t>Rural / State</t>
  </si>
  <si>
    <t xml:space="preserve">NOTE :   Bus preventive maintenance obligations are included in Bus Other in Table 26;  rail PM is included in Fixed Guideway.  </t>
  </si>
  <si>
    <t>San Diego, CA</t>
  </si>
  <si>
    <t>graph</t>
  </si>
  <si>
    <t>Los Angeles--Long Beach--Santa Ana, CA</t>
  </si>
  <si>
    <t>Sacramento, CA</t>
  </si>
  <si>
    <t>New York--Newark, NY-NJ-CT</t>
  </si>
  <si>
    <t>`</t>
  </si>
  <si>
    <t>Table 28</t>
  </si>
  <si>
    <t>Bus and rail %s are based on the UZA total PM.</t>
  </si>
  <si>
    <t xml:space="preserve">Below SUBTOTALs:  capital obligations and the % of PM obligations are shown based on the entire population group (including areas without PM).  </t>
  </si>
  <si>
    <t xml:space="preserve">Total capital obligations = Total Bus + Fixed Guideway + New Starts obligations from Table 26. </t>
  </si>
  <si>
    <t>New Orleans, LA</t>
  </si>
  <si>
    <t xml:space="preserve">         Preventive Maintenance Obligations, by Population Group</t>
  </si>
  <si>
    <t>Chicago, IL-IN</t>
  </si>
  <si>
    <t>Washington, DC-VA-MD</t>
  </si>
  <si>
    <t>Lancaster--Palmdale, CA</t>
  </si>
  <si>
    <t>Salt Lake City, UT</t>
  </si>
  <si>
    <t>Cleveland, OH</t>
  </si>
  <si>
    <t>Denver--Aurora, CO</t>
  </si>
  <si>
    <t>Phoenix--Mesa, AZ</t>
  </si>
  <si>
    <t>Albuquerque, NM</t>
  </si>
  <si>
    <t>Lakeland, FL</t>
  </si>
  <si>
    <t>Atlanta, GA</t>
  </si>
  <si>
    <t>Dallas--Fort Worth--Arlington, TX</t>
  </si>
  <si>
    <t>Houston, TX</t>
  </si>
  <si>
    <t>Kansas City, MO-KS</t>
  </si>
  <si>
    <t>Miami, FL</t>
  </si>
  <si>
    <t>Minneapolis--St. Paul, MN</t>
  </si>
  <si>
    <t>San Francisco--Oakland, CA</t>
  </si>
  <si>
    <t>San Jose, CA</t>
  </si>
  <si>
    <t>St. Louis, MO-IL</t>
  </si>
  <si>
    <t>Allentown-Bethlehem, PA-NJ</t>
  </si>
  <si>
    <t>Atlantic City, NJ</t>
  </si>
  <si>
    <t>Memphis, TN-MS-AR</t>
  </si>
  <si>
    <t>Gadsden, AL</t>
  </si>
  <si>
    <t>Trenton</t>
  </si>
  <si>
    <t>FY 2012  CAPITAL PROGRAM OBLIGATIONS FOR PREVENTIVE MAINTENANCE</t>
  </si>
  <si>
    <t>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</si>
</sst>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gray0625"/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1" fontId="0" fillId="0" borderId="5" xfId="0" applyNumberFormat="1" applyBorder="1"/>
    <xf numFmtId="0" fontId="0" fillId="0" borderId="18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166" fontId="0" fillId="0" borderId="16" xfId="0" applyNumberFormat="1" applyBorder="1"/>
    <xf numFmtId="166" fontId="0" fillId="0" borderId="0" xfId="0" applyNumberFormat="1" applyBorder="1"/>
    <xf numFmtId="166" fontId="0" fillId="0" borderId="8" xfId="0" applyNumberFormat="1" applyBorder="1"/>
    <xf numFmtId="166" fontId="0" fillId="0" borderId="19" xfId="0" applyNumberFormat="1" applyBorder="1"/>
    <xf numFmtId="0" fontId="2" fillId="0" borderId="0" xfId="0" applyFont="1"/>
    <xf numFmtId="0" fontId="0" fillId="0" borderId="20" xfId="0" applyBorder="1"/>
    <xf numFmtId="0" fontId="5" fillId="0" borderId="21" xfId="0" applyFont="1" applyBorder="1"/>
    <xf numFmtId="0" fontId="0" fillId="0" borderId="21" xfId="0" applyBorder="1"/>
    <xf numFmtId="3" fontId="0" fillId="0" borderId="22" xfId="0" applyNumberFormat="1" applyBorder="1"/>
    <xf numFmtId="3" fontId="0" fillId="0" borderId="21" xfId="0" applyNumberFormat="1" applyBorder="1"/>
    <xf numFmtId="0" fontId="0" fillId="0" borderId="23" xfId="0" applyBorder="1"/>
    <xf numFmtId="164" fontId="7" fillId="0" borderId="21" xfId="0" applyNumberFormat="1" applyFont="1" applyBorder="1"/>
    <xf numFmtId="164" fontId="0" fillId="0" borderId="21" xfId="0" applyNumberFormat="1" applyBorder="1"/>
    <xf numFmtId="166" fontId="0" fillId="0" borderId="21" xfId="0" applyNumberFormat="1" applyBorder="1"/>
    <xf numFmtId="0" fontId="0" fillId="0" borderId="0" xfId="0" applyFill="1" applyBorder="1"/>
    <xf numFmtId="166" fontId="0" fillId="0" borderId="22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2" borderId="27" xfId="0" applyFont="1" applyFill="1" applyBorder="1"/>
    <xf numFmtId="0" fontId="0" fillId="0" borderId="0" xfId="0" applyAlignment="1">
      <alignment wrapText="1"/>
    </xf>
    <xf numFmtId="164" fontId="0" fillId="0" borderId="0" xfId="0" quotePrefix="1" applyNumberFormat="1" applyBorder="1"/>
    <xf numFmtId="164" fontId="0" fillId="0" borderId="0" xfId="0" quotePrefix="1" applyNumberFormat="1"/>
    <xf numFmtId="0" fontId="0" fillId="0" borderId="0" xfId="0" applyFill="1"/>
    <xf numFmtId="0" fontId="0" fillId="0" borderId="2" xfId="0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166" fontId="0" fillId="0" borderId="0" xfId="0" applyNumberFormat="1" applyFill="1" applyBorder="1"/>
    <xf numFmtId="166" fontId="7" fillId="0" borderId="21" xfId="0" applyNumberFormat="1" applyFont="1" applyFill="1" applyBorder="1"/>
    <xf numFmtId="3" fontId="7" fillId="0" borderId="0" xfId="0" applyNumberFormat="1" applyFont="1" applyFill="1"/>
    <xf numFmtId="166" fontId="0" fillId="0" borderId="21" xfId="0" applyNumberFormat="1" applyFill="1" applyBorder="1"/>
    <xf numFmtId="166" fontId="0" fillId="0" borderId="8" xfId="0" applyNumberFormat="1" applyFill="1" applyBorder="1"/>
    <xf numFmtId="3" fontId="0" fillId="0" borderId="12" xfId="0" applyNumberFormat="1" applyFill="1" applyBorder="1"/>
    <xf numFmtId="0" fontId="1" fillId="3" borderId="2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0</xdr:rowOff>
        </xdr:from>
        <xdr:to>
          <xdr:col>6</xdr:col>
          <xdr:colOff>494685</xdr:colOff>
          <xdr:row>108</xdr:row>
          <xdr:rowOff>152401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83</xdr:row>
          <xdr:rowOff>9525</xdr:rowOff>
        </xdr:from>
        <xdr:to>
          <xdr:col>13</xdr:col>
          <xdr:colOff>104775</xdr:colOff>
          <xdr:row>108</xdr:row>
          <xdr:rowOff>142876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84"/>
  <sheetViews>
    <sheetView tabSelected="1" zoomScale="93" zoomScaleNormal="93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R87" sqref="R87"/>
    </sheetView>
  </sheetViews>
  <sheetFormatPr defaultRowHeight="12.75" x14ac:dyDescent="0.2"/>
  <cols>
    <col min="1" max="1" width="1.28515625" customWidth="1"/>
    <col min="2" max="2" width="1.140625" customWidth="1"/>
    <col min="3" max="3" width="36.7109375" customWidth="1"/>
    <col min="4" max="4" width="1" customWidth="1"/>
    <col min="5" max="5" width="13.5703125" customWidth="1"/>
    <col min="6" max="6" width="6.85546875" customWidth="1"/>
    <col min="7" max="7" width="19.42578125" customWidth="1"/>
    <col min="8" max="8" width="8.28515625" customWidth="1"/>
    <col min="9" max="9" width="19.42578125" customWidth="1"/>
    <col min="10" max="10" width="6.7109375" customWidth="1"/>
    <col min="11" max="11" width="1.28515625" customWidth="1"/>
    <col min="12" max="12" width="19" style="80" customWidth="1"/>
    <col min="13" max="13" width="10" customWidth="1"/>
    <col min="14" max="14" width="1.7109375" customWidth="1"/>
  </cols>
  <sheetData>
    <row r="1" spans="2:14" x14ac:dyDescent="0.2">
      <c r="B1" s="96" t="s">
        <v>33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" x14ac:dyDescent="0.25">
      <c r="B2" s="97" t="s">
        <v>62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14" ht="6" customHeight="1" thickBot="1" x14ac:dyDescent="0.25">
      <c r="C3" s="1"/>
      <c r="D3" s="1"/>
      <c r="E3" s="1"/>
      <c r="F3" s="1"/>
      <c r="G3" s="1"/>
      <c r="H3" s="1"/>
      <c r="I3" s="1"/>
      <c r="J3" s="1"/>
      <c r="K3" s="1"/>
    </row>
    <row r="4" spans="2:14" ht="9" customHeight="1" x14ac:dyDescent="0.2">
      <c r="B4" s="53"/>
      <c r="C4" s="54"/>
      <c r="D4" s="54"/>
      <c r="E4" s="55"/>
      <c r="F4" s="54"/>
      <c r="G4" s="54"/>
      <c r="H4" s="54"/>
      <c r="I4" s="54"/>
      <c r="J4" s="54"/>
      <c r="K4" s="56"/>
      <c r="L4" s="91"/>
      <c r="M4" s="54"/>
      <c r="N4" s="56"/>
    </row>
    <row r="5" spans="2:14" x14ac:dyDescent="0.2">
      <c r="B5" s="57"/>
      <c r="C5" s="58"/>
      <c r="D5" s="58"/>
      <c r="E5" s="94" t="s">
        <v>5</v>
      </c>
      <c r="F5" s="95"/>
      <c r="G5" s="95"/>
      <c r="H5" s="95"/>
      <c r="I5" s="95"/>
      <c r="J5" s="95"/>
      <c r="K5" s="61"/>
      <c r="L5" s="92" t="s">
        <v>3</v>
      </c>
      <c r="M5" s="62" t="s">
        <v>16</v>
      </c>
      <c r="N5" s="61"/>
    </row>
    <row r="6" spans="2:14" ht="13.5" customHeight="1" x14ac:dyDescent="0.2">
      <c r="B6" s="57"/>
      <c r="C6" s="63"/>
      <c r="D6" s="64"/>
      <c r="E6" s="59"/>
      <c r="F6" s="65" t="s">
        <v>8</v>
      </c>
      <c r="G6" s="66"/>
      <c r="H6" s="67" t="s">
        <v>8</v>
      </c>
      <c r="I6" s="60"/>
      <c r="J6" s="65" t="s">
        <v>1</v>
      </c>
      <c r="K6" s="68"/>
      <c r="L6" s="92" t="s">
        <v>14</v>
      </c>
      <c r="M6" s="62" t="s">
        <v>1</v>
      </c>
      <c r="N6" s="61"/>
    </row>
    <row r="7" spans="2:14" ht="13.5" thickBot="1" x14ac:dyDescent="0.25">
      <c r="B7" s="69"/>
      <c r="C7" s="70" t="s">
        <v>2</v>
      </c>
      <c r="D7" s="70"/>
      <c r="E7" s="71" t="s">
        <v>0</v>
      </c>
      <c r="F7" s="72" t="s">
        <v>9</v>
      </c>
      <c r="G7" s="73" t="s">
        <v>6</v>
      </c>
      <c r="H7" s="72" t="s">
        <v>10</v>
      </c>
      <c r="I7" s="73" t="s">
        <v>3</v>
      </c>
      <c r="J7" s="72" t="s">
        <v>7</v>
      </c>
      <c r="K7" s="74"/>
      <c r="L7" s="93" t="s">
        <v>15</v>
      </c>
      <c r="M7" s="75" t="s">
        <v>17</v>
      </c>
      <c r="N7" s="76"/>
    </row>
    <row r="8" spans="2:14" ht="10.5" customHeight="1" x14ac:dyDescent="0.2">
      <c r="B8" s="2"/>
      <c r="C8" s="3"/>
      <c r="D8" s="3"/>
      <c r="E8" s="27"/>
      <c r="F8" s="3"/>
      <c r="G8" s="3"/>
      <c r="H8" s="3"/>
      <c r="I8" s="3"/>
      <c r="J8" s="3"/>
      <c r="K8" s="5"/>
      <c r="L8" s="81"/>
      <c r="M8" s="4"/>
      <c r="N8" s="5"/>
    </row>
    <row r="9" spans="2:14" x14ac:dyDescent="0.2">
      <c r="B9" s="6"/>
      <c r="C9" s="7" t="s">
        <v>4</v>
      </c>
      <c r="D9" s="8"/>
      <c r="E9" s="28"/>
      <c r="F9" s="8"/>
      <c r="G9" s="8"/>
      <c r="H9" s="8"/>
      <c r="I9" s="8"/>
      <c r="J9" s="8"/>
      <c r="K9" s="10"/>
      <c r="L9" s="51"/>
      <c r="M9" s="9"/>
      <c r="N9" s="10"/>
    </row>
    <row r="10" spans="2:14" ht="5.25" customHeight="1" x14ac:dyDescent="0.2">
      <c r="B10" s="6"/>
      <c r="C10" s="11"/>
      <c r="D10" s="11"/>
      <c r="E10" s="29"/>
      <c r="F10" s="11"/>
      <c r="G10" s="11"/>
      <c r="H10" s="11"/>
      <c r="I10" s="11"/>
      <c r="J10" s="11"/>
      <c r="K10" s="32"/>
      <c r="L10" s="51"/>
      <c r="M10" s="8"/>
      <c r="N10" s="10"/>
    </row>
    <row r="11" spans="2:14" x14ac:dyDescent="0.2">
      <c r="B11" s="13"/>
      <c r="C11" t="s">
        <v>48</v>
      </c>
      <c r="E11" s="37">
        <v>400000</v>
      </c>
      <c r="F11" s="18">
        <f t="shared" ref="F11:F31" si="0">(E11/$I11)*100</f>
        <v>100</v>
      </c>
      <c r="G11" s="38">
        <v>0</v>
      </c>
      <c r="H11" s="18">
        <f t="shared" ref="H11:H31" si="1">(G11/$I11)*100</f>
        <v>0</v>
      </c>
      <c r="I11" s="38">
        <f>G11+E11</f>
        <v>400000</v>
      </c>
      <c r="J11" s="18">
        <f>(I11/I$73)*100</f>
        <v>0.10879602981527997</v>
      </c>
      <c r="K11" s="10"/>
      <c r="L11" s="82">
        <v>9148008</v>
      </c>
      <c r="M11" s="34">
        <f>(I11/$L11)*100</f>
        <v>4.3725366221804789</v>
      </c>
      <c r="N11" s="10"/>
    </row>
    <row r="12" spans="2:14" x14ac:dyDescent="0.2">
      <c r="B12" s="13"/>
      <c r="C12" t="s">
        <v>39</v>
      </c>
      <c r="E12" s="30">
        <v>0</v>
      </c>
      <c r="F12" s="18">
        <f t="shared" si="0"/>
        <v>0</v>
      </c>
      <c r="G12" s="17">
        <v>-5552640</v>
      </c>
      <c r="H12" s="18">
        <f t="shared" si="1"/>
        <v>100</v>
      </c>
      <c r="I12" s="38">
        <f t="shared" ref="I12:I31" si="2">G12+E12</f>
        <v>-5552640</v>
      </c>
      <c r="J12" s="18">
        <f>(I12/I$73)*100</f>
        <v>-1.5102629674837906</v>
      </c>
      <c r="K12" s="10"/>
      <c r="L12" s="82">
        <v>169429674</v>
      </c>
      <c r="M12" s="34">
        <f>(I12/$L12)*100</f>
        <v>-3.2772535465068531</v>
      </c>
      <c r="N12" s="10"/>
    </row>
    <row r="13" spans="2:14" x14ac:dyDescent="0.2">
      <c r="B13" s="13"/>
      <c r="C13" t="s">
        <v>43</v>
      </c>
      <c r="E13" s="30">
        <v>0</v>
      </c>
      <c r="F13" s="18">
        <f t="shared" si="0"/>
        <v>0</v>
      </c>
      <c r="G13" s="17">
        <v>7295045</v>
      </c>
      <c r="H13" s="18">
        <f t="shared" si="1"/>
        <v>100</v>
      </c>
      <c r="I13" s="38">
        <f t="shared" si="2"/>
        <v>7295045</v>
      </c>
      <c r="J13" s="18">
        <f>(I13/I$73)*100</f>
        <v>1.9841798333095229</v>
      </c>
      <c r="K13" s="10"/>
      <c r="L13" s="82">
        <v>16974617</v>
      </c>
      <c r="M13" s="34">
        <f>(I13/$L13)*100</f>
        <v>42.976197931299417</v>
      </c>
      <c r="N13" s="10"/>
    </row>
    <row r="14" spans="2:14" x14ac:dyDescent="0.2">
      <c r="B14" s="13"/>
      <c r="C14" t="s">
        <v>49</v>
      </c>
      <c r="D14">
        <v>240000</v>
      </c>
      <c r="E14" s="30">
        <v>0</v>
      </c>
      <c r="F14" s="18">
        <f t="shared" si="0"/>
        <v>0</v>
      </c>
      <c r="G14" s="17">
        <v>12724488</v>
      </c>
      <c r="H14" s="18">
        <f t="shared" si="1"/>
        <v>100</v>
      </c>
      <c r="I14" s="17">
        <f t="shared" si="2"/>
        <v>12724488</v>
      </c>
      <c r="J14" s="18">
        <f>(I14/I$73)*100</f>
        <v>3.4609344395804307</v>
      </c>
      <c r="K14" s="10"/>
      <c r="L14" s="82">
        <v>31037956</v>
      </c>
      <c r="M14" s="34">
        <f>(I14/$L14)*100</f>
        <v>40.996539849466892</v>
      </c>
      <c r="N14" s="10"/>
    </row>
    <row r="15" spans="2:14" x14ac:dyDescent="0.2">
      <c r="B15" s="13"/>
      <c r="C15" s="77" t="s">
        <v>44</v>
      </c>
      <c r="E15" s="30">
        <v>0</v>
      </c>
      <c r="F15" s="18">
        <f t="shared" si="0"/>
        <v>0</v>
      </c>
      <c r="G15" s="17">
        <v>6805797</v>
      </c>
      <c r="H15" s="18">
        <f t="shared" si="1"/>
        <v>100</v>
      </c>
      <c r="I15" s="17">
        <f t="shared" si="2"/>
        <v>6805797</v>
      </c>
      <c r="J15" s="18">
        <f>(I15/I$73)*100</f>
        <v>1.8511092333218577</v>
      </c>
      <c r="K15" s="10"/>
      <c r="L15" s="82">
        <v>234740856.53999999</v>
      </c>
      <c r="M15" s="34">
        <f>(I15/$L15)*100</f>
        <v>2.8992809774638815</v>
      </c>
      <c r="N15" s="10"/>
    </row>
    <row r="16" spans="2:14" x14ac:dyDescent="0.2">
      <c r="B16" s="13"/>
      <c r="C16" t="s">
        <v>50</v>
      </c>
      <c r="E16" s="30">
        <v>0</v>
      </c>
      <c r="F16" s="18">
        <f t="shared" si="0"/>
        <v>0</v>
      </c>
      <c r="G16" s="17">
        <v>5200000</v>
      </c>
      <c r="H16" s="18">
        <f t="shared" si="1"/>
        <v>100</v>
      </c>
      <c r="I16" s="17">
        <f t="shared" si="2"/>
        <v>5200000</v>
      </c>
      <c r="J16" s="18">
        <f>(I16/I$73)*100</f>
        <v>1.4143483875986398</v>
      </c>
      <c r="K16" s="10"/>
      <c r="L16" s="82">
        <v>569225133</v>
      </c>
      <c r="M16" s="34">
        <f t="shared" ref="M16:M31" si="3">(I16/$L16)*100</f>
        <v>0.91352255874478405</v>
      </c>
      <c r="N16" s="10"/>
    </row>
    <row r="17" spans="2:14" x14ac:dyDescent="0.2">
      <c r="B17" s="13"/>
      <c r="C17" s="77" t="s">
        <v>51</v>
      </c>
      <c r="D17">
        <v>1500000</v>
      </c>
      <c r="E17" s="30">
        <v>21132</v>
      </c>
      <c r="F17" s="18">
        <f t="shared" si="0"/>
        <v>100</v>
      </c>
      <c r="G17" s="17">
        <v>0</v>
      </c>
      <c r="H17" s="18">
        <f t="shared" si="1"/>
        <v>0</v>
      </c>
      <c r="I17" s="17">
        <f t="shared" si="2"/>
        <v>21132</v>
      </c>
      <c r="J17" s="18">
        <f>(I17/I$73)*100</f>
        <v>5.7476942551412408E-3</v>
      </c>
      <c r="K17" s="10"/>
      <c r="L17" s="82">
        <v>1697986</v>
      </c>
      <c r="M17" s="34">
        <f t="shared" si="3"/>
        <v>1.2445332293670266</v>
      </c>
      <c r="N17" s="10"/>
    </row>
    <row r="18" spans="2:14" x14ac:dyDescent="0.2">
      <c r="B18" s="13"/>
      <c r="C18" t="s">
        <v>29</v>
      </c>
      <c r="E18" s="30">
        <v>0</v>
      </c>
      <c r="F18" s="18">
        <f t="shared" si="0"/>
        <v>0</v>
      </c>
      <c r="G18" s="17">
        <v>34464361</v>
      </c>
      <c r="H18" s="18">
        <f t="shared" si="1"/>
        <v>100</v>
      </c>
      <c r="I18" s="17">
        <f t="shared" si="2"/>
        <v>34464361</v>
      </c>
      <c r="J18" s="18">
        <f>(I18/I$73)*100</f>
        <v>9.3739641173014316</v>
      </c>
      <c r="K18" s="10"/>
      <c r="L18" s="82">
        <v>107601916</v>
      </c>
      <c r="M18" s="34">
        <f t="shared" si="3"/>
        <v>32.029504939298661</v>
      </c>
      <c r="N18" s="10"/>
    </row>
    <row r="19" spans="2:14" x14ac:dyDescent="0.2">
      <c r="B19" s="13"/>
      <c r="C19" t="s">
        <v>52</v>
      </c>
      <c r="E19" s="30">
        <v>0</v>
      </c>
      <c r="F19" s="18">
        <f t="shared" si="0"/>
        <v>0</v>
      </c>
      <c r="G19" s="17">
        <v>22277110</v>
      </c>
      <c r="H19" s="18">
        <f t="shared" si="1"/>
        <v>100</v>
      </c>
      <c r="I19" s="17">
        <f t="shared" si="2"/>
        <v>22277110</v>
      </c>
      <c r="J19" s="18">
        <f>(I19/I$73)*100</f>
        <v>6.0591528093956795</v>
      </c>
      <c r="K19" s="10"/>
      <c r="L19" s="82">
        <v>32214414</v>
      </c>
      <c r="M19" s="34">
        <f t="shared" si="3"/>
        <v>69.152615968739966</v>
      </c>
      <c r="N19" s="10"/>
    </row>
    <row r="20" spans="2:14" x14ac:dyDescent="0.2">
      <c r="B20" s="13"/>
      <c r="C20" t="s">
        <v>53</v>
      </c>
      <c r="E20" s="30">
        <v>0</v>
      </c>
      <c r="F20" s="18">
        <f t="shared" si="0"/>
        <v>0</v>
      </c>
      <c r="G20" s="17">
        <v>355200</v>
      </c>
      <c r="H20" s="18">
        <f t="shared" si="1"/>
        <v>100</v>
      </c>
      <c r="I20" s="17">
        <f t="shared" si="2"/>
        <v>355200</v>
      </c>
      <c r="J20" s="18">
        <f>(I20/I$73)*100</f>
        <v>9.6610874475968625E-2</v>
      </c>
      <c r="K20" s="10"/>
      <c r="L20" s="82">
        <v>100448073</v>
      </c>
      <c r="M20" s="34">
        <f t="shared" si="3"/>
        <v>0.35361554422253577</v>
      </c>
      <c r="N20" s="10"/>
    </row>
    <row r="21" spans="2:14" x14ac:dyDescent="0.2">
      <c r="B21" s="13"/>
      <c r="C21" t="s">
        <v>37</v>
      </c>
      <c r="E21" s="30">
        <v>0</v>
      </c>
      <c r="F21" s="18">
        <f t="shared" si="0"/>
        <v>0</v>
      </c>
      <c r="G21" s="17">
        <v>2044836</v>
      </c>
      <c r="H21" s="18">
        <f t="shared" si="1"/>
        <v>100</v>
      </c>
      <c r="I21" s="17">
        <f t="shared" si="2"/>
        <v>2044836</v>
      </c>
      <c r="J21" s="18">
        <f>(I21/I$73)*100</f>
        <v>0.55617509605839466</v>
      </c>
      <c r="K21" s="10"/>
      <c r="L21" s="82">
        <v>4818298</v>
      </c>
      <c r="M21" s="34">
        <f t="shared" si="3"/>
        <v>42.438969113159871</v>
      </c>
      <c r="N21" s="10"/>
    </row>
    <row r="22" spans="2:14" x14ac:dyDescent="0.2">
      <c r="B22" s="13"/>
      <c r="C22" t="s">
        <v>31</v>
      </c>
      <c r="E22" s="30">
        <v>1000000</v>
      </c>
      <c r="F22" s="18">
        <f t="shared" si="0"/>
        <v>0.63004070365365139</v>
      </c>
      <c r="G22" s="17">
        <v>157719904</v>
      </c>
      <c r="H22" s="18">
        <f t="shared" si="1"/>
        <v>99.369959296346337</v>
      </c>
      <c r="I22" s="17">
        <f t="shared" si="2"/>
        <v>158719904</v>
      </c>
      <c r="J22" s="18">
        <f>(I22/I$73)*100</f>
        <v>43.170238519655939</v>
      </c>
      <c r="K22" s="10"/>
      <c r="L22" s="82">
        <v>1085662056</v>
      </c>
      <c r="M22" s="34">
        <f t="shared" si="3"/>
        <v>14.619641823422075</v>
      </c>
      <c r="N22" s="10"/>
    </row>
    <row r="23" spans="2:14" x14ac:dyDescent="0.2">
      <c r="B23" s="13"/>
      <c r="C23" t="s">
        <v>24</v>
      </c>
      <c r="E23" s="30">
        <v>0</v>
      </c>
      <c r="F23" s="18">
        <f t="shared" si="0"/>
        <v>0</v>
      </c>
      <c r="G23" s="17">
        <v>30188964</v>
      </c>
      <c r="H23" s="18">
        <f t="shared" si="1"/>
        <v>100</v>
      </c>
      <c r="I23" s="17">
        <f t="shared" si="2"/>
        <v>30188964</v>
      </c>
      <c r="J23" s="18">
        <f>(I23/I$73)*100</f>
        <v>8.2110985685910354</v>
      </c>
      <c r="K23" s="10"/>
      <c r="L23" s="82">
        <v>112958899</v>
      </c>
      <c r="M23" s="34">
        <f t="shared" si="3"/>
        <v>26.72561813832835</v>
      </c>
      <c r="N23" s="10"/>
    </row>
    <row r="24" spans="2:14" x14ac:dyDescent="0.2">
      <c r="B24" s="13"/>
      <c r="C24" t="s">
        <v>45</v>
      </c>
      <c r="E24" s="30">
        <v>2287742</v>
      </c>
      <c r="F24" s="18">
        <f t="shared" si="0"/>
        <v>100</v>
      </c>
      <c r="G24" s="17">
        <v>0</v>
      </c>
      <c r="H24" s="18">
        <f t="shared" si="1"/>
        <v>0</v>
      </c>
      <c r="I24" s="17">
        <f t="shared" si="2"/>
        <v>2287742</v>
      </c>
      <c r="J24" s="18">
        <f>(I24/I$73)*100</f>
        <v>0.62224311710417068</v>
      </c>
      <c r="K24" s="10"/>
      <c r="L24" s="82">
        <v>9357496</v>
      </c>
      <c r="M24" s="34">
        <f t="shared" si="3"/>
        <v>24.448228457698512</v>
      </c>
      <c r="N24" s="10"/>
    </row>
    <row r="25" spans="2:14" x14ac:dyDescent="0.2">
      <c r="B25" s="13"/>
      <c r="C25" t="s">
        <v>21</v>
      </c>
      <c r="E25" s="30">
        <v>0</v>
      </c>
      <c r="F25" s="18">
        <f t="shared" si="0"/>
        <v>0</v>
      </c>
      <c r="G25" s="17">
        <v>11811820</v>
      </c>
      <c r="H25" s="18">
        <f t="shared" si="1"/>
        <v>100</v>
      </c>
      <c r="I25" s="17">
        <f t="shared" si="2"/>
        <v>11811820</v>
      </c>
      <c r="J25" s="18">
        <f>(I25/I$73)*100</f>
        <v>3.2126978022318009</v>
      </c>
      <c r="K25" s="10"/>
      <c r="L25" s="82">
        <v>105443621.59999999</v>
      </c>
      <c r="M25" s="34">
        <f t="shared" si="3"/>
        <v>11.20202419147561</v>
      </c>
      <c r="N25" s="10"/>
    </row>
    <row r="26" spans="2:14" x14ac:dyDescent="0.2">
      <c r="B26" s="13"/>
      <c r="C26" t="s">
        <v>27</v>
      </c>
      <c r="E26" s="30">
        <v>0</v>
      </c>
      <c r="F26" s="18">
        <f t="shared" si="0"/>
        <v>0</v>
      </c>
      <c r="G26" s="17">
        <v>19734738</v>
      </c>
      <c r="H26" s="18">
        <f t="shared" si="1"/>
        <v>100</v>
      </c>
      <c r="I26" s="17">
        <f t="shared" si="2"/>
        <v>19734738</v>
      </c>
      <c r="J26" s="18">
        <f>(I26/I$73)*100</f>
        <v>5.3676528596118471</v>
      </c>
      <c r="K26" s="10"/>
      <c r="L26" s="82">
        <v>17612387</v>
      </c>
      <c r="M26" s="34">
        <f t="shared" si="3"/>
        <v>112.05033139460312</v>
      </c>
      <c r="N26" s="10"/>
    </row>
    <row r="27" spans="2:14" x14ac:dyDescent="0.2">
      <c r="B27" s="13"/>
      <c r="C27" t="s">
        <v>54</v>
      </c>
      <c r="E27" s="30">
        <v>0</v>
      </c>
      <c r="F27" s="18">
        <f t="shared" si="0"/>
        <v>0</v>
      </c>
      <c r="G27" s="17">
        <v>1000000</v>
      </c>
      <c r="H27" s="18">
        <f t="shared" si="1"/>
        <v>100</v>
      </c>
      <c r="I27" s="17">
        <f t="shared" si="2"/>
        <v>1000000</v>
      </c>
      <c r="J27" s="18">
        <f>(I27/I$73)*100</f>
        <v>0.27199007453819996</v>
      </c>
      <c r="K27" s="10"/>
      <c r="L27" s="82">
        <v>118559404</v>
      </c>
      <c r="M27" s="34">
        <f t="shared" si="3"/>
        <v>0.84345903088379226</v>
      </c>
      <c r="N27" s="10"/>
    </row>
    <row r="28" spans="2:14" x14ac:dyDescent="0.2">
      <c r="B28" s="13"/>
      <c r="C28" t="s">
        <v>55</v>
      </c>
      <c r="E28" s="30">
        <v>0</v>
      </c>
      <c r="F28" s="18">
        <f t="shared" si="0"/>
        <v>0</v>
      </c>
      <c r="G28" s="17">
        <v>1666667</v>
      </c>
      <c r="H28" s="18">
        <f t="shared" si="1"/>
        <v>100</v>
      </c>
      <c r="I28" s="17">
        <f t="shared" si="2"/>
        <v>1666667</v>
      </c>
      <c r="J28" s="18">
        <f>(I28/I$73)*100</f>
        <v>0.4533168815603581</v>
      </c>
      <c r="K28" s="10"/>
      <c r="L28" s="82">
        <v>135360800</v>
      </c>
      <c r="M28" s="34">
        <f t="shared" si="3"/>
        <v>1.2312774451687638</v>
      </c>
      <c r="N28" s="10"/>
    </row>
    <row r="29" spans="2:14" x14ac:dyDescent="0.2">
      <c r="B29" s="13"/>
      <c r="C29" t="s">
        <v>22</v>
      </c>
      <c r="E29" s="30">
        <v>5864318</v>
      </c>
      <c r="F29" s="18">
        <f t="shared" si="0"/>
        <v>100</v>
      </c>
      <c r="G29" s="17">
        <v>0</v>
      </c>
      <c r="H29" s="18">
        <f t="shared" si="1"/>
        <v>0</v>
      </c>
      <c r="I29" s="17">
        <f t="shared" si="2"/>
        <v>5864318</v>
      </c>
      <c r="J29" s="18">
        <f>(I29/I$73)*100</f>
        <v>1.5950362899357078</v>
      </c>
      <c r="K29" s="10"/>
      <c r="L29" s="82">
        <v>202998381</v>
      </c>
      <c r="M29" s="34">
        <f t="shared" si="3"/>
        <v>2.8888496406284148</v>
      </c>
      <c r="N29" s="10"/>
    </row>
    <row r="30" spans="2:14" x14ac:dyDescent="0.2">
      <c r="B30" s="13"/>
      <c r="C30" t="s">
        <v>56</v>
      </c>
      <c r="E30" s="30">
        <v>0</v>
      </c>
      <c r="F30" s="18">
        <f t="shared" si="0"/>
        <v>0</v>
      </c>
      <c r="G30" s="17">
        <v>3934024</v>
      </c>
      <c r="H30" s="18">
        <f t="shared" si="1"/>
        <v>100</v>
      </c>
      <c r="I30" s="17">
        <f t="shared" si="2"/>
        <v>3934024</v>
      </c>
      <c r="J30" s="18">
        <f>(I30/I$73)*100</f>
        <v>1.0700154809950675</v>
      </c>
      <c r="K30" s="10"/>
      <c r="L30" s="82">
        <v>31679298.219999999</v>
      </c>
      <c r="M30" s="34">
        <f t="shared" si="3"/>
        <v>12.418280142065596</v>
      </c>
      <c r="N30" s="10"/>
    </row>
    <row r="31" spans="2:14" x14ac:dyDescent="0.2">
      <c r="B31" s="13"/>
      <c r="C31" t="s">
        <v>40</v>
      </c>
      <c r="E31" s="30">
        <v>0</v>
      </c>
      <c r="F31" s="18">
        <f t="shared" si="0"/>
        <v>0</v>
      </c>
      <c r="G31" s="17">
        <v>16900322</v>
      </c>
      <c r="H31" s="18">
        <f t="shared" si="1"/>
        <v>100</v>
      </c>
      <c r="I31" s="17">
        <f t="shared" si="2"/>
        <v>16900322</v>
      </c>
      <c r="J31" s="18">
        <f>(I31/I$73)*100</f>
        <v>4.5967198404995804</v>
      </c>
      <c r="K31" s="10"/>
      <c r="L31" s="82">
        <v>453265659</v>
      </c>
      <c r="M31" s="34">
        <f t="shared" si="3"/>
        <v>3.7285688126662162</v>
      </c>
      <c r="N31" s="10"/>
    </row>
    <row r="32" spans="2:14" x14ac:dyDescent="0.2">
      <c r="B32" s="13"/>
      <c r="C32" s="51"/>
      <c r="D32" s="8"/>
      <c r="E32" s="30"/>
      <c r="F32" s="18"/>
      <c r="G32" s="17"/>
      <c r="H32" s="18"/>
      <c r="I32" s="17"/>
      <c r="J32" s="18"/>
      <c r="K32" s="10"/>
      <c r="L32" s="84"/>
      <c r="M32" s="34"/>
      <c r="N32" s="10"/>
    </row>
    <row r="33" spans="2:14" ht="5.25" customHeight="1" x14ac:dyDescent="0.2">
      <c r="B33" s="13"/>
      <c r="E33" s="30"/>
      <c r="F33" s="8"/>
      <c r="G33" s="17"/>
      <c r="H33" s="8"/>
      <c r="I33" s="8"/>
      <c r="J33" s="8"/>
      <c r="K33" s="10"/>
      <c r="L33" s="83"/>
      <c r="N33" s="10"/>
    </row>
    <row r="34" spans="2:14" x14ac:dyDescent="0.2">
      <c r="B34" s="13"/>
      <c r="C34" s="41" t="s">
        <v>11</v>
      </c>
      <c r="E34" s="37">
        <f>SUM(E11:E32)</f>
        <v>9573192</v>
      </c>
      <c r="F34" s="18">
        <f>(E34/$I34)*100</f>
        <v>2.8311006167470252</v>
      </c>
      <c r="G34" s="38">
        <f>SUM(G11:G32)</f>
        <v>328570636</v>
      </c>
      <c r="H34" s="18">
        <f>(G34/$I34)*100</f>
        <v>97.168899383252977</v>
      </c>
      <c r="I34" s="38">
        <f>SUM(I11:I32)</f>
        <v>338143828</v>
      </c>
      <c r="J34" s="18">
        <f>(I34/I$73)*100</f>
        <v>91.971764982352269</v>
      </c>
      <c r="K34" s="10"/>
      <c r="L34" s="85">
        <f>SUM(L11:L32)</f>
        <v>3550234933.3599997</v>
      </c>
      <c r="M34" s="34">
        <f>(I34/$L34)*100</f>
        <v>9.5245479340708084</v>
      </c>
      <c r="N34" s="10"/>
    </row>
    <row r="35" spans="2:14" ht="6.75" customHeight="1" x14ac:dyDescent="0.2">
      <c r="B35" s="42"/>
      <c r="C35" s="43"/>
      <c r="D35" s="44"/>
      <c r="E35" s="45"/>
      <c r="F35" s="44"/>
      <c r="G35" s="46"/>
      <c r="H35" s="44"/>
      <c r="I35" s="44"/>
      <c r="J35" s="44"/>
      <c r="K35" s="47"/>
      <c r="L35" s="86"/>
      <c r="M35" s="48"/>
      <c r="N35" s="47"/>
    </row>
    <row r="36" spans="2:14" ht="6.75" customHeight="1" x14ac:dyDescent="0.2">
      <c r="B36" s="13"/>
      <c r="C36" s="35"/>
      <c r="E36" s="30" t="s">
        <v>32</v>
      </c>
      <c r="F36" s="8"/>
      <c r="G36" s="17"/>
      <c r="H36" s="8"/>
      <c r="I36" s="8"/>
      <c r="J36" s="8"/>
      <c r="K36" s="10"/>
      <c r="L36" s="87"/>
      <c r="M36" s="36"/>
      <c r="N36" s="10"/>
    </row>
    <row r="37" spans="2:14" ht="10.5" customHeight="1" x14ac:dyDescent="0.2">
      <c r="B37" s="13"/>
      <c r="E37" s="30"/>
      <c r="F37" s="8"/>
      <c r="G37" s="17"/>
      <c r="H37" s="8"/>
      <c r="I37" s="8"/>
      <c r="J37" s="8"/>
      <c r="K37" s="10"/>
      <c r="L37" s="83"/>
      <c r="N37" s="10"/>
    </row>
    <row r="38" spans="2:14" x14ac:dyDescent="0.2">
      <c r="B38" s="13"/>
      <c r="C38" s="7" t="s">
        <v>13</v>
      </c>
      <c r="E38" s="30"/>
      <c r="F38" s="8"/>
      <c r="G38" s="17"/>
      <c r="H38" s="8"/>
      <c r="I38" s="8"/>
      <c r="J38" s="8"/>
      <c r="K38" s="10"/>
      <c r="L38" s="83"/>
      <c r="N38" s="10"/>
    </row>
    <row r="39" spans="2:14" ht="5.25" customHeight="1" x14ac:dyDescent="0.2">
      <c r="B39" s="13"/>
      <c r="E39" s="30"/>
      <c r="F39" s="8"/>
      <c r="G39" s="17"/>
      <c r="H39" s="8"/>
      <c r="I39" s="8"/>
      <c r="J39" s="8"/>
      <c r="K39" s="10"/>
      <c r="L39" s="83"/>
      <c r="N39" s="10"/>
    </row>
    <row r="40" spans="2:14" ht="12.75" customHeight="1" x14ac:dyDescent="0.2">
      <c r="B40" s="13"/>
      <c r="C40" t="s">
        <v>46</v>
      </c>
      <c r="E40" s="37">
        <v>-3755</v>
      </c>
      <c r="F40" s="18">
        <f>(E40/$I40)*100</f>
        <v>100</v>
      </c>
      <c r="G40" s="38">
        <v>0</v>
      </c>
      <c r="H40" s="18">
        <f>(G40/$I40)*100</f>
        <v>0</v>
      </c>
      <c r="I40" s="38">
        <f>G40+E40</f>
        <v>-3755</v>
      </c>
      <c r="J40" s="18">
        <f>(I40/I$73)*100</f>
        <v>-1.0213227298909409E-3</v>
      </c>
      <c r="K40" s="10"/>
      <c r="L40" s="82">
        <v>2926224</v>
      </c>
      <c r="M40" s="34">
        <f>(I40/$L40)*100</f>
        <v>-0.12832237039953195</v>
      </c>
      <c r="N40" s="10"/>
    </row>
    <row r="41" spans="2:14" ht="12.75" customHeight="1" x14ac:dyDescent="0.2">
      <c r="B41" s="13"/>
      <c r="C41" t="s">
        <v>57</v>
      </c>
      <c r="E41" s="30">
        <v>0</v>
      </c>
      <c r="F41" s="18">
        <f>(E41/$I41)*100</f>
        <v>0</v>
      </c>
      <c r="G41" s="38">
        <v>849139</v>
      </c>
      <c r="H41" s="18">
        <f>(G41/$I41)*100</f>
        <v>100</v>
      </c>
      <c r="I41" s="17">
        <f>G41+E41</f>
        <v>849139</v>
      </c>
      <c r="J41" s="18">
        <f>(I41/I$73)*100</f>
        <v>0.2309573799032926</v>
      </c>
      <c r="K41" s="10"/>
      <c r="L41" s="82">
        <v>11249139</v>
      </c>
      <c r="M41" s="34">
        <f>(I41/$L41)*100</f>
        <v>7.5484799325530609</v>
      </c>
      <c r="N41" s="10"/>
    </row>
    <row r="42" spans="2:14" ht="12.75" customHeight="1" x14ac:dyDescent="0.2">
      <c r="B42" s="13"/>
      <c r="C42" t="s">
        <v>23</v>
      </c>
      <c r="D42">
        <v>5212474</v>
      </c>
      <c r="E42" s="30">
        <v>0</v>
      </c>
      <c r="F42" s="18">
        <f>(E42/$I42)*100</f>
        <v>0</v>
      </c>
      <c r="G42" s="17">
        <v>6013895</v>
      </c>
      <c r="H42" s="18">
        <f>(G42/$I42)*100</f>
        <v>100</v>
      </c>
      <c r="I42" s="17">
        <f>G42+E42</f>
        <v>6013895</v>
      </c>
      <c r="J42" s="18">
        <f>(I42/I$73)*100</f>
        <v>1.635719749314908</v>
      </c>
      <c r="K42" s="10"/>
      <c r="L42" s="83">
        <v>19555108</v>
      </c>
      <c r="M42" s="34">
        <f>(I42/$L42)*100</f>
        <v>30.753575996614284</v>
      </c>
      <c r="N42" s="10"/>
    </row>
    <row r="43" spans="2:14" ht="12.75" customHeight="1" x14ac:dyDescent="0.2">
      <c r="B43" s="13"/>
      <c r="C43" t="s">
        <v>58</v>
      </c>
      <c r="D43">
        <v>1498557</v>
      </c>
      <c r="E43" s="30">
        <v>0</v>
      </c>
      <c r="F43" s="18">
        <f>(E43/$I43)*100</f>
        <v>0</v>
      </c>
      <c r="G43" s="17">
        <v>3120207</v>
      </c>
      <c r="H43" s="18">
        <f>(G43/$I43)*100</f>
        <v>100</v>
      </c>
      <c r="I43" s="17">
        <f>G43+E43</f>
        <v>3120207</v>
      </c>
      <c r="J43" s="18">
        <f>(I43/I$73)*100</f>
        <v>0.84866533450461323</v>
      </c>
      <c r="K43" s="10"/>
      <c r="L43" s="83">
        <v>3549407</v>
      </c>
      <c r="M43" s="34">
        <f>(I43/$L43)*100</f>
        <v>87.907839253148481</v>
      </c>
      <c r="N43" s="10"/>
    </row>
    <row r="44" spans="2:14" ht="12.75" customHeight="1" x14ac:dyDescent="0.2">
      <c r="B44" s="13"/>
      <c r="C44" t="s">
        <v>12</v>
      </c>
      <c r="E44" s="30">
        <v>3514182</v>
      </c>
      <c r="F44" s="18">
        <f t="shared" ref="F44:F48" si="4">(E44/$I44)*100</f>
        <v>100</v>
      </c>
      <c r="G44" s="17">
        <v>0</v>
      </c>
      <c r="H44" s="18">
        <f t="shared" ref="H44:H48" si="5">(G44/$I44)*100</f>
        <v>0</v>
      </c>
      <c r="I44" s="17">
        <f t="shared" ref="I44:I48" si="6">G44+E44</f>
        <v>3514182</v>
      </c>
      <c r="J44" s="18">
        <f>(I44/I$73)*100</f>
        <v>0.95582262412080066</v>
      </c>
      <c r="K44" s="10"/>
      <c r="L44" s="83">
        <v>6114182</v>
      </c>
      <c r="M44" s="34">
        <f t="shared" ref="M44:M48" si="7">(I44/$L44)*100</f>
        <v>57.475914194245448</v>
      </c>
      <c r="N44" s="10"/>
    </row>
    <row r="45" spans="2:14" ht="12.75" customHeight="1" x14ac:dyDescent="0.2">
      <c r="B45" s="13"/>
      <c r="C45" t="s">
        <v>41</v>
      </c>
      <c r="E45" s="30">
        <v>0</v>
      </c>
      <c r="F45" s="18">
        <f t="shared" si="4"/>
        <v>0</v>
      </c>
      <c r="G45" s="17">
        <v>1453903</v>
      </c>
      <c r="H45" s="18">
        <f t="shared" si="5"/>
        <v>100</v>
      </c>
      <c r="I45" s="17">
        <f t="shared" si="6"/>
        <v>1453903</v>
      </c>
      <c r="J45" s="18">
        <f>(I45/I$73)*100</f>
        <v>0.39544718534131251</v>
      </c>
      <c r="K45" s="10"/>
      <c r="L45" s="83">
        <v>3799525</v>
      </c>
      <c r="M45" s="34">
        <f t="shared" si="7"/>
        <v>38.265388436712485</v>
      </c>
      <c r="N45" s="10"/>
    </row>
    <row r="46" spans="2:14" ht="12.75" customHeight="1" x14ac:dyDescent="0.2">
      <c r="B46" s="13"/>
      <c r="C46" t="s">
        <v>59</v>
      </c>
      <c r="E46" s="30">
        <v>0</v>
      </c>
      <c r="F46" s="18">
        <f t="shared" si="4"/>
        <v>0</v>
      </c>
      <c r="G46" s="17">
        <v>768000</v>
      </c>
      <c r="H46" s="18">
        <f t="shared" si="5"/>
        <v>100</v>
      </c>
      <c r="I46" s="17">
        <f t="shared" si="6"/>
        <v>768000</v>
      </c>
      <c r="J46" s="18">
        <f>(I46/I$73)*100</f>
        <v>0.20888837724533757</v>
      </c>
      <c r="K46" s="10"/>
      <c r="L46" s="83">
        <v>6782949</v>
      </c>
      <c r="M46" s="34">
        <f t="shared" si="7"/>
        <v>11.322508837970032</v>
      </c>
      <c r="N46" s="10"/>
    </row>
    <row r="47" spans="2:14" ht="12.75" customHeight="1" x14ac:dyDescent="0.2">
      <c r="B47" s="13"/>
      <c r="C47" t="s">
        <v>30</v>
      </c>
      <c r="E47" s="30">
        <v>0</v>
      </c>
      <c r="F47" s="18">
        <f t="shared" si="4"/>
        <v>0</v>
      </c>
      <c r="G47" s="17">
        <v>6003331</v>
      </c>
      <c r="H47" s="18">
        <f t="shared" si="5"/>
        <v>100</v>
      </c>
      <c r="I47" s="17">
        <f t="shared" si="6"/>
        <v>6003331</v>
      </c>
      <c r="J47" s="18">
        <f>(I47/I$73)*100</f>
        <v>1.6328464461674865</v>
      </c>
      <c r="K47" s="10"/>
      <c r="L47" s="83">
        <v>38128722</v>
      </c>
      <c r="M47" s="34">
        <f t="shared" si="7"/>
        <v>15.744904851518497</v>
      </c>
      <c r="N47" s="10"/>
    </row>
    <row r="48" spans="2:14" ht="12.75" customHeight="1" x14ac:dyDescent="0.2">
      <c r="B48" s="13"/>
      <c r="C48" t="s">
        <v>42</v>
      </c>
      <c r="E48" s="30">
        <v>0</v>
      </c>
      <c r="F48" s="18">
        <f t="shared" si="4"/>
        <v>0</v>
      </c>
      <c r="G48" s="17">
        <v>4928095</v>
      </c>
      <c r="H48" s="18">
        <f t="shared" si="5"/>
        <v>100</v>
      </c>
      <c r="I48" s="17">
        <f t="shared" si="6"/>
        <v>4928095</v>
      </c>
      <c r="J48" s="18">
        <f>(I48/I$73)*100</f>
        <v>1.3403929263813306</v>
      </c>
      <c r="K48" s="10"/>
      <c r="L48" s="83">
        <v>249321335</v>
      </c>
      <c r="M48" s="34">
        <f t="shared" si="7"/>
        <v>1.976603807291502</v>
      </c>
      <c r="N48" s="10"/>
    </row>
    <row r="49" spans="2:14" ht="12.75" customHeight="1" x14ac:dyDescent="0.2">
      <c r="B49" s="13"/>
      <c r="E49" s="30"/>
      <c r="F49" s="18"/>
      <c r="G49" s="17" t="s">
        <v>32</v>
      </c>
      <c r="H49" s="18"/>
      <c r="I49" s="17"/>
      <c r="J49" s="18"/>
      <c r="K49" s="10"/>
      <c r="L49" s="83"/>
      <c r="M49" s="34"/>
      <c r="N49" s="10"/>
    </row>
    <row r="50" spans="2:14" ht="5.25" customHeight="1" x14ac:dyDescent="0.2">
      <c r="B50" s="13"/>
      <c r="E50" s="30"/>
      <c r="F50" s="8"/>
      <c r="G50" s="17"/>
      <c r="H50" s="8"/>
      <c r="I50" s="8"/>
      <c r="J50" s="8"/>
      <c r="K50" s="10"/>
      <c r="L50" s="83"/>
      <c r="N50" s="10"/>
    </row>
    <row r="51" spans="2:14" x14ac:dyDescent="0.2">
      <c r="B51" s="13"/>
      <c r="C51" s="41" t="s">
        <v>11</v>
      </c>
      <c r="E51" s="37">
        <f>SUM(E40:E50)</f>
        <v>3510427</v>
      </c>
      <c r="F51" s="18">
        <f>(E51/$I51)*100</f>
        <v>13.17381842314164</v>
      </c>
      <c r="G51" s="38">
        <f>SUM(G39:G50)</f>
        <v>23136570</v>
      </c>
      <c r="H51" s="18">
        <f>(G51/$I51)*100</f>
        <v>86.82618157685836</v>
      </c>
      <c r="I51" s="38">
        <f>SUM(I39:I50)</f>
        <v>26646997</v>
      </c>
      <c r="J51" s="18">
        <f>(I51/I$73)*100</f>
        <v>7.247718700249191</v>
      </c>
      <c r="K51" s="10"/>
      <c r="L51" s="82">
        <f>SUM(L39:L50)</f>
        <v>341426591</v>
      </c>
      <c r="M51" s="34">
        <f>(I51/$L51)*100</f>
        <v>7.8046050607698563</v>
      </c>
      <c r="N51" s="10"/>
    </row>
    <row r="52" spans="2:14" ht="6.75" customHeight="1" x14ac:dyDescent="0.2">
      <c r="B52" s="42"/>
      <c r="C52" s="43"/>
      <c r="D52" s="44"/>
      <c r="E52" s="45"/>
      <c r="F52" s="49"/>
      <c r="G52" s="46"/>
      <c r="H52" s="49"/>
      <c r="I52" s="46"/>
      <c r="J52" s="49"/>
      <c r="K52" s="47"/>
      <c r="L52" s="88"/>
      <c r="M52" s="49"/>
      <c r="N52" s="47"/>
    </row>
    <row r="53" spans="2:14" ht="6.75" customHeight="1" x14ac:dyDescent="0.2">
      <c r="B53" s="13"/>
      <c r="E53" s="30"/>
      <c r="F53" s="8"/>
      <c r="G53" s="17"/>
      <c r="H53" s="8"/>
      <c r="I53" s="8"/>
      <c r="J53" s="8"/>
      <c r="K53" s="10"/>
      <c r="L53" s="83"/>
      <c r="N53" s="10"/>
    </row>
    <row r="54" spans="2:14" ht="10.5" customHeight="1" x14ac:dyDescent="0.2">
      <c r="B54" s="13"/>
      <c r="E54" s="30"/>
      <c r="F54" s="8"/>
      <c r="G54" s="17"/>
      <c r="H54" s="8"/>
      <c r="I54" s="8"/>
      <c r="J54" s="8"/>
      <c r="K54" s="10"/>
      <c r="L54" s="83"/>
      <c r="N54" s="10"/>
    </row>
    <row r="55" spans="2:14" x14ac:dyDescent="0.2">
      <c r="B55" s="13"/>
      <c r="C55" s="7" t="s">
        <v>20</v>
      </c>
      <c r="E55" s="30"/>
      <c r="F55" s="8"/>
      <c r="G55" s="17"/>
      <c r="H55" s="8"/>
      <c r="I55" s="8"/>
      <c r="J55" s="8"/>
      <c r="K55" s="10"/>
      <c r="L55" s="83"/>
      <c r="N55" s="10"/>
    </row>
    <row r="56" spans="2:14" ht="5.25" customHeight="1" x14ac:dyDescent="0.2">
      <c r="B56" s="13"/>
      <c r="E56" s="30"/>
      <c r="F56" s="8"/>
      <c r="G56" s="17"/>
      <c r="H56" s="8"/>
      <c r="I56" s="8"/>
      <c r="J56" s="8"/>
      <c r="K56" s="10"/>
      <c r="L56" s="83"/>
      <c r="N56" s="10"/>
    </row>
    <row r="57" spans="2:14" ht="12.75" customHeight="1" x14ac:dyDescent="0.2">
      <c r="B57" s="13"/>
      <c r="C57" t="s">
        <v>60</v>
      </c>
      <c r="E57" s="30">
        <v>-18761</v>
      </c>
      <c r="F57" s="8">
        <f t="shared" ref="F57:F59" si="8">(E57/$I57)*100</f>
        <v>100</v>
      </c>
      <c r="G57" s="17">
        <v>0</v>
      </c>
      <c r="H57" s="8">
        <f t="shared" ref="H57:H59" si="9">(G57/$I57)*100</f>
        <v>0</v>
      </c>
      <c r="I57" s="17">
        <f t="shared" ref="I57:I59" si="10">G57+E57</f>
        <v>-18761</v>
      </c>
      <c r="J57" s="18">
        <f>I57/I73*100</f>
        <v>-5.1028057884111699E-3</v>
      </c>
      <c r="K57" s="10"/>
      <c r="L57" s="83">
        <v>-18761</v>
      </c>
      <c r="M57" s="34">
        <f t="shared" ref="M57:M59" si="11">(I57/$L57)*100</f>
        <v>100</v>
      </c>
      <c r="N57" s="10"/>
    </row>
    <row r="58" spans="2:14" ht="12.75" customHeight="1" x14ac:dyDescent="0.2">
      <c r="B58" s="13"/>
      <c r="C58" t="s">
        <v>47</v>
      </c>
      <c r="E58" s="30">
        <v>14546</v>
      </c>
      <c r="F58" s="8">
        <f t="shared" si="8"/>
        <v>100</v>
      </c>
      <c r="G58" s="17">
        <v>0</v>
      </c>
      <c r="H58" s="8">
        <f t="shared" si="9"/>
        <v>0</v>
      </c>
      <c r="I58" s="17">
        <f t="shared" si="10"/>
        <v>14546</v>
      </c>
      <c r="J58" s="18">
        <f>I58/I73*100</f>
        <v>3.9563676242326566E-3</v>
      </c>
      <c r="K58" s="10"/>
      <c r="L58" s="83">
        <v>1942267</v>
      </c>
      <c r="M58" s="34">
        <f t="shared" si="11"/>
        <v>0.74891866051371936</v>
      </c>
      <c r="N58" s="10"/>
    </row>
    <row r="59" spans="2:14" ht="12.75" customHeight="1" x14ac:dyDescent="0.2">
      <c r="B59" s="13"/>
      <c r="C59" t="s">
        <v>61</v>
      </c>
      <c r="E59" s="30">
        <v>0</v>
      </c>
      <c r="F59" s="8">
        <f t="shared" si="8"/>
        <v>0</v>
      </c>
      <c r="G59" s="17">
        <v>2670208</v>
      </c>
      <c r="H59" s="8">
        <f t="shared" si="9"/>
        <v>100</v>
      </c>
      <c r="I59" s="17">
        <f t="shared" si="10"/>
        <v>2670208</v>
      </c>
      <c r="J59" s="18">
        <f>I59/I73*100</f>
        <v>0.72627007295249779</v>
      </c>
      <c r="K59" s="10"/>
      <c r="L59" s="83">
        <v>3308608</v>
      </c>
      <c r="M59" s="34">
        <f t="shared" si="11"/>
        <v>80.704876491866059</v>
      </c>
      <c r="N59" s="10"/>
    </row>
    <row r="60" spans="2:14" ht="12.75" customHeight="1" x14ac:dyDescent="0.2">
      <c r="B60" s="13"/>
      <c r="E60" s="30"/>
      <c r="F60" s="8"/>
      <c r="G60" s="17"/>
      <c r="H60" s="8"/>
      <c r="I60" s="8"/>
      <c r="J60" s="8"/>
      <c r="K60" s="10"/>
      <c r="L60" s="83"/>
      <c r="N60" s="10"/>
    </row>
    <row r="61" spans="2:14" x14ac:dyDescent="0.2">
      <c r="B61" s="13"/>
      <c r="C61" s="41" t="s">
        <v>11</v>
      </c>
      <c r="E61" s="37">
        <f>SUM(E57:E60)</f>
        <v>-4215</v>
      </c>
      <c r="F61" s="78">
        <v>0</v>
      </c>
      <c r="G61" s="38">
        <f>SUM(G57:G60)</f>
        <v>2670208</v>
      </c>
      <c r="H61" s="18">
        <v>0</v>
      </c>
      <c r="I61" s="38">
        <f>SUM(I57:I60)</f>
        <v>2665993</v>
      </c>
      <c r="J61" s="18">
        <f>I61/I73*100</f>
        <v>0.72512363478831932</v>
      </c>
      <c r="K61" s="10"/>
      <c r="L61" s="82">
        <f>SUM(L57:L60)</f>
        <v>5232114</v>
      </c>
      <c r="M61" s="79">
        <v>0</v>
      </c>
      <c r="N61" s="10"/>
    </row>
    <row r="62" spans="2:14" ht="6.75" customHeight="1" x14ac:dyDescent="0.2">
      <c r="B62" s="42"/>
      <c r="C62" s="43"/>
      <c r="D62" s="44"/>
      <c r="E62" s="52"/>
      <c r="F62" s="49"/>
      <c r="G62" s="50"/>
      <c r="H62" s="49"/>
      <c r="I62" s="50"/>
      <c r="J62" s="49"/>
      <c r="K62" s="47"/>
      <c r="L62" s="88"/>
      <c r="M62" s="49"/>
      <c r="N62" s="47"/>
    </row>
    <row r="63" spans="2:14" ht="6.75" customHeight="1" x14ac:dyDescent="0.2">
      <c r="B63" s="13"/>
      <c r="C63" s="35"/>
      <c r="E63" s="37"/>
      <c r="F63" s="18"/>
      <c r="G63" s="38"/>
      <c r="H63" s="18"/>
      <c r="I63" s="38"/>
      <c r="J63" s="18"/>
      <c r="K63" s="10"/>
      <c r="L63" s="82"/>
      <c r="M63" s="34"/>
      <c r="N63" s="10"/>
    </row>
    <row r="64" spans="2:14" ht="9" customHeight="1" x14ac:dyDescent="0.2">
      <c r="B64" s="13"/>
      <c r="C64" s="35"/>
      <c r="E64" s="37"/>
      <c r="F64" s="18"/>
      <c r="G64" s="38"/>
      <c r="H64" s="18"/>
      <c r="I64" s="38"/>
      <c r="J64" s="18"/>
      <c r="K64" s="10"/>
      <c r="L64" s="82"/>
      <c r="M64" s="34"/>
      <c r="N64" s="10"/>
    </row>
    <row r="65" spans="2:14" x14ac:dyDescent="0.2">
      <c r="B65" s="13"/>
      <c r="C65" s="7" t="s">
        <v>19</v>
      </c>
      <c r="E65" s="30"/>
      <c r="F65" s="8"/>
      <c r="G65" s="17"/>
      <c r="H65" s="8"/>
      <c r="I65" s="8"/>
      <c r="J65" s="8"/>
      <c r="K65" s="10"/>
      <c r="L65" s="83"/>
      <c r="N65" s="10"/>
    </row>
    <row r="66" spans="2:14" ht="6" customHeight="1" x14ac:dyDescent="0.2">
      <c r="B66" s="13"/>
      <c r="E66" s="30"/>
      <c r="F66" s="8"/>
      <c r="G66" s="17"/>
      <c r="H66" s="8"/>
      <c r="I66" s="8"/>
      <c r="J66" s="8"/>
      <c r="K66" s="10"/>
      <c r="L66" s="83"/>
      <c r="N66" s="10"/>
    </row>
    <row r="67" spans="2:14" ht="13.5" customHeight="1" x14ac:dyDescent="0.2">
      <c r="B67" s="13"/>
      <c r="C67" s="98" t="s">
        <v>63</v>
      </c>
      <c r="E67" s="37">
        <v>203657</v>
      </c>
      <c r="F67" s="18">
        <f>(E67/$I67)*100</f>
        <v>100</v>
      </c>
      <c r="G67" s="38">
        <v>0</v>
      </c>
      <c r="H67" s="18">
        <f>(G67/$I67)*100</f>
        <v>0</v>
      </c>
      <c r="I67" s="38">
        <f>G67+E67</f>
        <v>203657</v>
      </c>
      <c r="J67" s="18">
        <f>(I67/I$73)*100</f>
        <v>5.5392682610226188E-2</v>
      </c>
      <c r="K67" s="10"/>
      <c r="L67" s="82">
        <v>1549598</v>
      </c>
      <c r="M67" s="34">
        <f>(I67/$L67)*100</f>
        <v>13.142569879413887</v>
      </c>
      <c r="N67" s="10"/>
    </row>
    <row r="68" spans="2:14" ht="12" customHeight="1" x14ac:dyDescent="0.2">
      <c r="B68" s="13"/>
      <c r="E68" s="30"/>
      <c r="F68" s="8"/>
      <c r="G68" s="17"/>
      <c r="H68" s="8"/>
      <c r="I68" s="8"/>
      <c r="J68" s="8"/>
      <c r="K68" s="10"/>
      <c r="L68" s="83"/>
      <c r="N68" s="10"/>
    </row>
    <row r="69" spans="2:14" x14ac:dyDescent="0.2">
      <c r="B69" s="13"/>
      <c r="C69" s="41" t="s">
        <v>11</v>
      </c>
      <c r="E69" s="37">
        <f>SUM(E66:E67)</f>
        <v>203657</v>
      </c>
      <c r="F69" s="18">
        <f>(E69/$I69)*100</f>
        <v>100</v>
      </c>
      <c r="G69" s="38">
        <f>SUM(G66:G67)</f>
        <v>0</v>
      </c>
      <c r="H69" s="18">
        <f>(G69/$I69)*100</f>
        <v>0</v>
      </c>
      <c r="I69" s="38">
        <f>SUM(I66:I67)</f>
        <v>203657</v>
      </c>
      <c r="J69" s="18">
        <f>(I69/I$73)*100</f>
        <v>5.5392682610226188E-2</v>
      </c>
      <c r="K69" s="10"/>
      <c r="L69" s="82">
        <f>SUM(L66:L67)</f>
        <v>1549598</v>
      </c>
      <c r="M69" s="34">
        <f>(I69/$L69)*100</f>
        <v>13.142569879413887</v>
      </c>
      <c r="N69" s="10"/>
    </row>
    <row r="70" spans="2:14" x14ac:dyDescent="0.2">
      <c r="B70" s="13"/>
      <c r="C70" s="35" t="s">
        <v>25</v>
      </c>
      <c r="E70" s="37"/>
      <c r="F70" s="18"/>
      <c r="G70" s="38"/>
      <c r="H70" s="18"/>
      <c r="I70" s="38"/>
      <c r="J70" s="18"/>
      <c r="K70" s="10"/>
      <c r="L70" s="82"/>
      <c r="M70" s="34"/>
      <c r="N70" s="10"/>
    </row>
    <row r="71" spans="2:14" ht="13.5" thickBot="1" x14ac:dyDescent="0.25">
      <c r="B71" s="13"/>
      <c r="E71" s="37"/>
      <c r="F71" s="8"/>
      <c r="G71" s="38"/>
      <c r="H71" s="8"/>
      <c r="I71" s="38"/>
      <c r="J71" s="8"/>
      <c r="K71" s="10"/>
      <c r="L71" s="82"/>
      <c r="N71" s="26"/>
    </row>
    <row r="72" spans="2:14" x14ac:dyDescent="0.2">
      <c r="B72" s="14"/>
      <c r="C72" s="15"/>
      <c r="D72" s="15"/>
      <c r="E72" s="40"/>
      <c r="F72" s="15"/>
      <c r="G72" s="39"/>
      <c r="H72" s="15"/>
      <c r="I72" s="39"/>
      <c r="J72" s="15"/>
      <c r="K72" s="33"/>
      <c r="L72" s="89"/>
      <c r="M72" s="15"/>
      <c r="N72" s="16"/>
    </row>
    <row r="73" spans="2:14" x14ac:dyDescent="0.2">
      <c r="B73" s="13"/>
      <c r="C73" s="7" t="s">
        <v>3</v>
      </c>
      <c r="D73" s="8"/>
      <c r="E73" s="37">
        <f>SUM(E69,E61,E51,E34)</f>
        <v>13283061</v>
      </c>
      <c r="F73" s="18">
        <f>(E73/$I73)*100</f>
        <v>3.6128607514854569</v>
      </c>
      <c r="G73" s="38">
        <f>SUM(G69,G61,G51,G34)</f>
        <v>354377414</v>
      </c>
      <c r="H73" s="18">
        <f>(G73/$I73)*100</f>
        <v>96.387139248514544</v>
      </c>
      <c r="I73" s="38">
        <f>SUM(I69,I61,I51,I34)</f>
        <v>367660475</v>
      </c>
      <c r="J73" s="19">
        <f>J69+J61+J51+J34</f>
        <v>100</v>
      </c>
      <c r="K73" s="10"/>
      <c r="L73" s="85">
        <f>SUM(L69,L61,L51,L34)</f>
        <v>3898443236.3599997</v>
      </c>
      <c r="M73" s="34">
        <f>(I73/$L73)*100</f>
        <v>9.4309562230098507</v>
      </c>
      <c r="N73" s="20"/>
    </row>
    <row r="74" spans="2:14" ht="13.5" thickBot="1" x14ac:dyDescent="0.25">
      <c r="B74" s="21"/>
      <c r="C74" s="22"/>
      <c r="D74" s="23"/>
      <c r="E74" s="31"/>
      <c r="F74" s="23"/>
      <c r="G74" s="24"/>
      <c r="H74" s="23"/>
      <c r="I74" s="23"/>
      <c r="J74" s="23"/>
      <c r="K74" s="26"/>
      <c r="L74" s="90"/>
      <c r="M74" s="23"/>
      <c r="N74" s="25"/>
    </row>
    <row r="75" spans="2:14" ht="9.75" customHeight="1" x14ac:dyDescent="0.2">
      <c r="E75" s="12"/>
    </row>
    <row r="76" spans="2:14" x14ac:dyDescent="0.2">
      <c r="C76" t="s">
        <v>26</v>
      </c>
      <c r="E76" s="12"/>
    </row>
    <row r="77" spans="2:14" x14ac:dyDescent="0.2">
      <c r="C77" t="s">
        <v>34</v>
      </c>
    </row>
    <row r="78" spans="2:14" x14ac:dyDescent="0.2">
      <c r="C78" t="s">
        <v>36</v>
      </c>
    </row>
    <row r="79" spans="2:14" x14ac:dyDescent="0.2">
      <c r="C79" t="s">
        <v>35</v>
      </c>
    </row>
    <row r="80" spans="2:14" ht="6.75" customHeight="1" x14ac:dyDescent="0.2"/>
    <row r="81" spans="3:8" ht="6" customHeight="1" x14ac:dyDescent="0.2"/>
    <row r="82" spans="3:8" x14ac:dyDescent="0.2">
      <c r="C82" s="41" t="s">
        <v>18</v>
      </c>
      <c r="H82" s="41" t="s">
        <v>38</v>
      </c>
    </row>
    <row r="84" spans="3:8" x14ac:dyDescent="0.2">
      <c r="C84" t="s">
        <v>28</v>
      </c>
    </row>
  </sheetData>
  <mergeCells count="3">
    <mergeCell ref="E5:J5"/>
    <mergeCell ref="B1:N1"/>
    <mergeCell ref="B2:N2"/>
  </mergeCells>
  <phoneticPr fontId="0" type="noConversion"/>
  <printOptions horizontalCentered="1"/>
  <pageMargins left="0.25" right="0.25" top="0.35" bottom="0.35" header="0.5" footer="0.5"/>
  <pageSetup scale="58" orientation="portrait" r:id="rId1"/>
  <headerFooter alignWithMargins="0"/>
  <ignoredErrors>
    <ignoredError sqref="F69 H69 F34:H34 G51" formula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7" r:id="rId4">
          <objectPr defaultSize="0" r:id="rId5">
            <anchor moveWithCells="1">
              <from>
                <xdr:col>2</xdr:col>
                <xdr:colOff>0</xdr:colOff>
                <xdr:row>83</xdr:row>
                <xdr:rowOff>0</xdr:rowOff>
              </from>
              <to>
                <xdr:col>6</xdr:col>
                <xdr:colOff>495300</xdr:colOff>
                <xdr:row>108</xdr:row>
                <xdr:rowOff>152400</xdr:rowOff>
              </to>
            </anchor>
          </objectPr>
        </oleObject>
      </mc:Choice>
      <mc:Fallback>
        <oleObject progId="MSGraph.Chart.8" shapeId="1027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r:id="rId7">
            <anchor moveWithCells="1">
              <from>
                <xdr:col>7</xdr:col>
                <xdr:colOff>314325</xdr:colOff>
                <xdr:row>83</xdr:row>
                <xdr:rowOff>9525</xdr:rowOff>
              </from>
              <to>
                <xdr:col>13</xdr:col>
                <xdr:colOff>104775</xdr:colOff>
                <xdr:row>108</xdr:row>
                <xdr:rowOff>142875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t-28</vt:lpstr>
      <vt:lpstr>'t-28'!Print_Area</vt:lpstr>
      <vt:lpstr>'t-28'!Print_Titles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2011-05-27T11:44:34Z</cp:lastPrinted>
  <dcterms:created xsi:type="dcterms:W3CDTF">2000-02-23T15:49:21Z</dcterms:created>
  <dcterms:modified xsi:type="dcterms:W3CDTF">2013-05-14T14:39:03Z</dcterms:modified>
</cp:coreProperties>
</file>