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05" yWindow="45" windowWidth="9225" windowHeight="12330"/>
  </bookViews>
  <sheets>
    <sheet name="t-31" sheetId="1" r:id="rId1"/>
  </sheets>
  <definedNames>
    <definedName name="_xlnm.Print_Area" localSheetId="0">'t-31'!$A$1:$N$54</definedName>
  </definedNames>
  <calcPr calcId="125725"/>
</workbook>
</file>

<file path=xl/calcChain.xml><?xml version="1.0" encoding="utf-8"?>
<calcChain xmlns="http://schemas.openxmlformats.org/spreadsheetml/2006/main">
  <c r="K41" i="1"/>
  <c r="K36"/>
  <c r="K30"/>
  <c r="K21"/>
  <c r="K20"/>
  <c r="J31"/>
  <c r="K37" l="1"/>
  <c r="K38"/>
  <c r="K39"/>
  <c r="K40"/>
  <c r="K42"/>
  <c r="K43"/>
  <c r="K44"/>
  <c r="K10"/>
  <c r="M36" s="1"/>
  <c r="K11"/>
  <c r="K12"/>
  <c r="K13"/>
  <c r="K14"/>
  <c r="K15"/>
  <c r="K16"/>
  <c r="K17"/>
  <c r="K18"/>
  <c r="K19"/>
  <c r="K22"/>
  <c r="K23"/>
  <c r="K24"/>
  <c r="K25"/>
  <c r="K26"/>
  <c r="K27"/>
  <c r="K28"/>
  <c r="K29"/>
  <c r="K31"/>
  <c r="K32"/>
  <c r="K33"/>
  <c r="K34"/>
  <c r="K35"/>
  <c r="C47"/>
  <c r="D47"/>
  <c r="E47"/>
  <c r="F47"/>
  <c r="G47"/>
  <c r="H47"/>
  <c r="I47"/>
  <c r="J47"/>
  <c r="M20" l="1"/>
  <c r="M30"/>
  <c r="M21"/>
  <c r="M41"/>
  <c r="M26"/>
  <c r="M27"/>
  <c r="M43"/>
  <c r="M37"/>
  <c r="M17"/>
  <c r="M35"/>
  <c r="M16"/>
  <c r="M32"/>
  <c r="M38"/>
  <c r="M13"/>
  <c r="M23"/>
  <c r="K47"/>
  <c r="L41" s="1"/>
  <c r="M29"/>
  <c r="M25"/>
  <c r="M19"/>
  <c r="M40"/>
  <c r="M39"/>
  <c r="M44"/>
  <c r="M10"/>
  <c r="M33"/>
  <c r="M11"/>
  <c r="M15"/>
  <c r="M34"/>
  <c r="M42"/>
  <c r="M12"/>
  <c r="M22"/>
  <c r="M31"/>
  <c r="L31"/>
  <c r="M14"/>
  <c r="M18"/>
  <c r="M24"/>
  <c r="M28"/>
  <c r="L30" l="1"/>
  <c r="L36"/>
  <c r="L44"/>
  <c r="L21"/>
  <c r="L20"/>
  <c r="L15"/>
  <c r="L22"/>
  <c r="J49"/>
  <c r="L38"/>
  <c r="I49"/>
  <c r="E49"/>
  <c r="L24"/>
  <c r="L17"/>
  <c r="L25"/>
  <c r="L33"/>
  <c r="L32"/>
  <c r="L16"/>
  <c r="L26"/>
  <c r="L29"/>
  <c r="L39"/>
  <c r="C49"/>
  <c r="L28"/>
  <c r="L13"/>
  <c r="L18"/>
  <c r="L19"/>
  <c r="L43"/>
  <c r="L37"/>
  <c r="L10"/>
  <c r="L14"/>
  <c r="F49"/>
  <c r="L11"/>
  <c r="L42"/>
  <c r="G49"/>
  <c r="H49"/>
  <c r="L12"/>
  <c r="L23"/>
  <c r="L34"/>
  <c r="D49"/>
  <c r="L27"/>
  <c r="L40"/>
  <c r="L35"/>
  <c r="K49" l="1"/>
  <c r="L47"/>
</calcChain>
</file>

<file path=xl/sharedStrings.xml><?xml version="1.0" encoding="utf-8"?>
<sst xmlns="http://schemas.openxmlformats.org/spreadsheetml/2006/main" count="68" uniqueCount="67">
  <si>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</si>
  <si>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</si>
  <si>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</si>
  <si>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</si>
  <si>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</si>
  <si>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</si>
  <si>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</si>
  <si>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</si>
  <si>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</si>
  <si>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</si>
  <si>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</si>
  <si>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</si>
  <si>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</si>
  <si>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</si>
  <si>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</si>
  <si>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</si>
  <si>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</si>
  <si>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</si>
  <si>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</si>
  <si>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</si>
  <si>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</si>
  <si>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TOTAL</t>
  </si>
  <si>
    <t>Percent of Total</t>
  </si>
  <si>
    <t>Salt Lake City, UT</t>
  </si>
  <si>
    <t>Rank</t>
  </si>
  <si>
    <t>Transit</t>
  </si>
  <si>
    <t>Enhance-</t>
  </si>
  <si>
    <t>ments</t>
  </si>
  <si>
    <t>Chicago, IL-IN</t>
  </si>
  <si>
    <t>Charlotte, NC-SC</t>
  </si>
  <si>
    <t>Portland, OR-WA</t>
  </si>
  <si>
    <t>Seattle, WA</t>
  </si>
  <si>
    <t>Dallas--Fort Worth--Arlington, TX</t>
  </si>
  <si>
    <t>Denver--Aurora, CO</t>
  </si>
  <si>
    <t>Los Angeles--Long Beach--Santa Ana, CA</t>
  </si>
  <si>
    <t>New York--Newark, NY-NJ-CT</t>
  </si>
  <si>
    <t>Phoenix--Mesa, AZ</t>
  </si>
  <si>
    <t>San Francisco--Oakland, CA</t>
  </si>
  <si>
    <t>Washington, DC-VA-MD</t>
  </si>
  <si>
    <t>Table 31</t>
  </si>
  <si>
    <t>ALASKA GOV APP</t>
  </si>
  <si>
    <t>Minneapolis--St. Paul, MN</t>
  </si>
  <si>
    <t>RHODE ISLAND GOV APP</t>
  </si>
  <si>
    <t xml:space="preserve">Note:  Transit-way Lines may include HOV and busways, in addition to rail lines.  Station Stops / Terminals includes fare collection equip, Park and Ride, furniture, security equip.  Support &amp; Equip Facilities includes </t>
  </si>
  <si>
    <t xml:space="preserve">administrative/maintenance facilities, storage facilities, computers and other support equip.  Electrif./ Power Dist. includes traction power, AC power lighting, substation distribution, vehicle locator systems.  </t>
  </si>
  <si>
    <t>Binghamton, NY-PA</t>
  </si>
  <si>
    <t>Miami, FL</t>
  </si>
  <si>
    <t>Riverside--San Bernardino, CA</t>
  </si>
  <si>
    <t>Virginia Beach, VA</t>
  </si>
  <si>
    <t>Signal/Communic. includes train control / signal systems, communications systems, radios.  Other includes contingencies, real estate, administration, contracts, professional services, systems, sitework and special conditions.</t>
  </si>
  <si>
    <t>FY 2009 NEW STARTS PROGRAM OBLIGATIONS</t>
  </si>
  <si>
    <t>Baton Rouge, LA</t>
  </si>
  <si>
    <t>CALIFORNIA GOV APP</t>
  </si>
  <si>
    <t>Denton--Lewisville, TX</t>
  </si>
  <si>
    <t>Eugene, OR</t>
  </si>
  <si>
    <t>Hartford, CT</t>
  </si>
  <si>
    <t>HAWAII GOV APP</t>
  </si>
  <si>
    <t>Houston, TX</t>
  </si>
  <si>
    <t>Kennewick--Richland, WA</t>
  </si>
  <si>
    <t>Merced, CA</t>
  </si>
  <si>
    <t>Sacramento, CA</t>
  </si>
  <si>
    <t>Vallejo, CA</t>
  </si>
  <si>
    <t>FLORIDA GOV APP</t>
  </si>
  <si>
    <t>Fort Collins, CO</t>
  </si>
  <si>
    <t>Montgomery, AL</t>
  </si>
  <si>
    <t>Rockford, IL</t>
  </si>
  <si>
    <t>Tucson, AZ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</si>
</sst>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_(* #,##0_);_(* \(#,##0\);_(* &quot;-&quot;??_);_(@_)"/>
  </numFmts>
  <fonts count="1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6" xfId="0" applyBorder="1"/>
    <xf numFmtId="5" fontId="0" fillId="0" borderId="11" xfId="0" applyNumberFormat="1" applyBorder="1" applyProtection="1"/>
    <xf numFmtId="5" fontId="0" fillId="0" borderId="6" xfId="0" applyNumberFormat="1" applyBorder="1" applyProtection="1"/>
    <xf numFmtId="37" fontId="0" fillId="0" borderId="0" xfId="0" applyNumberFormat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2" fillId="0" borderId="2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6" xfId="0" applyFont="1" applyFill="1" applyBorder="1"/>
    <xf numFmtId="0" fontId="2" fillId="0" borderId="0" xfId="0" applyFont="1" applyFill="1" applyAlignment="1">
      <alignment horizontal="center"/>
    </xf>
    <xf numFmtId="0" fontId="2" fillId="0" borderId="8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0" xfId="0" applyFill="1"/>
    <xf numFmtId="0" fontId="3" fillId="0" borderId="0" xfId="0" applyFont="1" applyFill="1"/>
    <xf numFmtId="164" fontId="3" fillId="0" borderId="6" xfId="0" applyNumberFormat="1" applyFont="1" applyFill="1" applyBorder="1" applyProtection="1"/>
    <xf numFmtId="164" fontId="3" fillId="0" borderId="14" xfId="0" applyNumberFormat="1" applyFont="1" applyFill="1" applyBorder="1" applyProtection="1"/>
    <xf numFmtId="37" fontId="2" fillId="0" borderId="0" xfId="0" applyNumberFormat="1" applyFont="1" applyFill="1" applyProtection="1"/>
    <xf numFmtId="37" fontId="3" fillId="0" borderId="6" xfId="0" applyNumberFormat="1" applyFont="1" applyFill="1" applyBorder="1" applyProtection="1"/>
    <xf numFmtId="0" fontId="0" fillId="0" borderId="2" xfId="0" applyFill="1" applyBorder="1"/>
    <xf numFmtId="164" fontId="3" fillId="0" borderId="0" xfId="0" applyNumberFormat="1" applyFont="1" applyFill="1" applyProtection="1"/>
    <xf numFmtId="5" fontId="3" fillId="0" borderId="0" xfId="0" applyNumberFormat="1" applyFont="1" applyFill="1" applyProtection="1"/>
    <xf numFmtId="5" fontId="3" fillId="0" borderId="6" xfId="0" applyNumberFormat="1" applyFont="1" applyFill="1" applyBorder="1" applyProtection="1"/>
    <xf numFmtId="0" fontId="0" fillId="0" borderId="8" xfId="0" applyFill="1" applyBorder="1"/>
    <xf numFmtId="0" fontId="0" fillId="0" borderId="10" xfId="0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9" xfId="0" applyFill="1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164" fontId="4" fillId="0" borderId="0" xfId="0" applyNumberFormat="1" applyFont="1" applyFill="1" applyProtection="1"/>
    <xf numFmtId="37" fontId="4" fillId="0" borderId="0" xfId="0" applyNumberFormat="1" applyFont="1" applyFill="1" applyProtection="1"/>
    <xf numFmtId="0" fontId="4" fillId="0" borderId="2" xfId="0" applyFont="1" applyFill="1" applyBorder="1"/>
    <xf numFmtId="3" fontId="4" fillId="0" borderId="0" xfId="0" applyNumberFormat="1" applyFont="1" applyFill="1" applyAlignment="1" applyProtection="1">
      <alignment horizontal="center"/>
    </xf>
    <xf numFmtId="0" fontId="5" fillId="0" borderId="0" xfId="0" applyFont="1"/>
    <xf numFmtId="0" fontId="6" fillId="0" borderId="5" xfId="0" applyFont="1" applyBorder="1"/>
    <xf numFmtId="0" fontId="6" fillId="0" borderId="15" xfId="0" applyFont="1" applyBorder="1"/>
    <xf numFmtId="5" fontId="7" fillId="0" borderId="0" xfId="0" applyNumberFormat="1" applyFont="1" applyFill="1" applyProtection="1"/>
    <xf numFmtId="5" fontId="7" fillId="0" borderId="11" xfId="0" applyNumberFormat="1" applyFont="1" applyFill="1" applyBorder="1" applyProtection="1"/>
    <xf numFmtId="5" fontId="7" fillId="0" borderId="16" xfId="0" applyNumberFormat="1" applyFont="1" applyFill="1" applyBorder="1" applyProtection="1"/>
    <xf numFmtId="164" fontId="8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11" xfId="0" applyNumberFormat="1" applyFont="1" applyFill="1" applyBorder="1" applyProtection="1"/>
    <xf numFmtId="5" fontId="9" fillId="0" borderId="16" xfId="0" applyNumberFormat="1" applyFont="1" applyFill="1" applyBorder="1" applyProtection="1"/>
    <xf numFmtId="5" fontId="10" fillId="0" borderId="0" xfId="0" applyNumberFormat="1" applyFont="1" applyFill="1" applyProtection="1"/>
    <xf numFmtId="164" fontId="8" fillId="0" borderId="11" xfId="0" applyNumberFormat="1" applyFont="1" applyFill="1" applyBorder="1" applyProtection="1"/>
    <xf numFmtId="164" fontId="8" fillId="0" borderId="16" xfId="0" applyNumberFormat="1" applyFont="1" applyFill="1" applyBorder="1" applyProtection="1"/>
    <xf numFmtId="164" fontId="10" fillId="0" borderId="0" xfId="0" applyNumberFormat="1" applyFont="1" applyFill="1" applyProtection="1"/>
    <xf numFmtId="5" fontId="7" fillId="0" borderId="0" xfId="0" applyNumberFormat="1" applyFont="1" applyFill="1" applyBorder="1" applyProtection="1"/>
    <xf numFmtId="164" fontId="8" fillId="0" borderId="0" xfId="0" applyNumberFormat="1" applyFont="1" applyFill="1" applyBorder="1" applyProtection="1"/>
    <xf numFmtId="3" fontId="8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12" xfId="0" applyNumberFormat="1" applyFont="1" applyFill="1" applyBorder="1" applyProtection="1"/>
    <xf numFmtId="164" fontId="8" fillId="0" borderId="12" xfId="0" applyNumberFormat="1" applyFont="1" applyFill="1" applyBorder="1" applyProtection="1"/>
    <xf numFmtId="0" fontId="1" fillId="0" borderId="0" xfId="0" applyFont="1" applyAlignment="1">
      <alignment horizontal="center"/>
    </xf>
    <xf numFmtId="0" fontId="6" fillId="0" borderId="17" xfId="0" applyFont="1" applyBorder="1"/>
    <xf numFmtId="37" fontId="0" fillId="0" borderId="18" xfId="0" applyNumberFormat="1" applyBorder="1" applyProtection="1"/>
    <xf numFmtId="37" fontId="0" fillId="0" borderId="19" xfId="0" applyNumberFormat="1" applyBorder="1" applyProtection="1"/>
    <xf numFmtId="37" fontId="0" fillId="0" borderId="20" xfId="0" applyNumberFormat="1" applyBorder="1" applyProtection="1"/>
    <xf numFmtId="37" fontId="9" fillId="0" borderId="19" xfId="0" applyNumberFormat="1" applyFont="1" applyFill="1" applyBorder="1" applyProtection="1"/>
    <xf numFmtId="164" fontId="8" fillId="0" borderId="19" xfId="0" applyNumberFormat="1" applyFont="1" applyFill="1" applyBorder="1" applyProtection="1"/>
    <xf numFmtId="3" fontId="8" fillId="0" borderId="19" xfId="0" applyNumberFormat="1" applyFont="1" applyFill="1" applyBorder="1" applyAlignment="1" applyProtection="1">
      <alignment horizontal="center"/>
    </xf>
    <xf numFmtId="164" fontId="3" fillId="0" borderId="20" xfId="0" applyNumberFormat="1" applyFont="1" applyFill="1" applyBorder="1" applyProtection="1"/>
    <xf numFmtId="165" fontId="0" fillId="0" borderId="0" xfId="0" applyNumberFormat="1" applyBorder="1"/>
    <xf numFmtId="3" fontId="8" fillId="0" borderId="1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N56"/>
  <sheetViews>
    <sheetView tabSelected="1" defaultGridColor="0" topLeftCell="B1" colorId="22" zoomScale="75" zoomScaleNormal="75" workbookViewId="0">
      <pane xSplit="1" ySplit="8" topLeftCell="C9" activePane="bottomRight" state="frozen"/>
      <selection activeCell="B1" sqref="B1"/>
      <selection pane="topRight" activeCell="C1" sqref="C1"/>
      <selection pane="bottomLeft" activeCell="B12" sqref="B12"/>
      <selection pane="bottomRight" activeCell="C55" sqref="C55"/>
    </sheetView>
  </sheetViews>
  <sheetFormatPr defaultColWidth="11.44140625" defaultRowHeight="15"/>
  <cols>
    <col min="1" max="1" width="1.33203125" customWidth="1"/>
    <col min="2" max="2" width="36.6640625" customWidth="1"/>
    <col min="3" max="3" width="13.77734375" customWidth="1"/>
    <col min="4" max="8" width="12.77734375" customWidth="1"/>
    <col min="9" max="9" width="11.88671875" customWidth="1"/>
    <col min="10" max="10" width="15" customWidth="1"/>
    <col min="11" max="11" width="15.5546875" customWidth="1"/>
    <col min="12" max="12" width="7.77734375" customWidth="1"/>
    <col min="13" max="13" width="4.21875" customWidth="1"/>
    <col min="14" max="14" width="1.77734375" customWidth="1"/>
    <col min="15" max="15" width="1" customWidth="1"/>
    <col min="16" max="20" width="10.77734375" customWidth="1"/>
  </cols>
  <sheetData>
    <row r="1" spans="2:14" ht="18">
      <c r="B1" s="80" t="s">
        <v>39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8">
      <c r="B2" s="80" t="s">
        <v>50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4" ht="9.75" customHeight="1" thickBot="1"/>
    <row r="4" spans="2:14" ht="3.75" customHeight="1">
      <c r="B4" s="1"/>
      <c r="C4" s="3"/>
      <c r="D4" s="2"/>
      <c r="E4" s="2"/>
      <c r="F4" s="2"/>
      <c r="G4" s="2"/>
      <c r="H4" s="2"/>
      <c r="I4" s="2"/>
      <c r="J4" s="4"/>
      <c r="K4" s="27"/>
      <c r="L4" s="28"/>
      <c r="M4" s="28"/>
      <c r="N4" s="29"/>
    </row>
    <row r="5" spans="2:14" ht="15.75">
      <c r="B5" s="5"/>
      <c r="C5" s="20" t="s">
        <v>0</v>
      </c>
      <c r="D5" s="19" t="s">
        <v>1</v>
      </c>
      <c r="E5" s="19" t="s">
        <v>2</v>
      </c>
      <c r="F5" s="19" t="s">
        <v>4</v>
      </c>
      <c r="G5" s="19" t="s">
        <v>3</v>
      </c>
      <c r="H5" s="6"/>
      <c r="I5" s="19" t="s">
        <v>25</v>
      </c>
      <c r="J5" s="7"/>
      <c r="K5" s="30"/>
      <c r="L5" s="31" t="s">
        <v>5</v>
      </c>
      <c r="M5" s="31"/>
      <c r="N5" s="32"/>
    </row>
    <row r="6" spans="2:14" ht="15.75">
      <c r="B6" s="5"/>
      <c r="C6" s="20" t="s">
        <v>6</v>
      </c>
      <c r="D6" s="19" t="s">
        <v>7</v>
      </c>
      <c r="E6" s="19" t="s">
        <v>8</v>
      </c>
      <c r="F6" s="19" t="s">
        <v>11</v>
      </c>
      <c r="G6" s="19" t="s">
        <v>9</v>
      </c>
      <c r="H6" s="19" t="s">
        <v>10</v>
      </c>
      <c r="I6" s="19" t="s">
        <v>26</v>
      </c>
      <c r="J6" s="21" t="s">
        <v>12</v>
      </c>
      <c r="K6" s="33" t="s">
        <v>13</v>
      </c>
      <c r="L6" s="31" t="s">
        <v>14</v>
      </c>
      <c r="M6" s="31" t="s">
        <v>24</v>
      </c>
      <c r="N6" s="32"/>
    </row>
    <row r="7" spans="2:14" ht="15.75">
      <c r="B7" s="5" t="s">
        <v>15</v>
      </c>
      <c r="C7" s="20"/>
      <c r="D7" s="19" t="s">
        <v>16</v>
      </c>
      <c r="E7" s="19" t="s">
        <v>17</v>
      </c>
      <c r="F7" s="19" t="s">
        <v>20</v>
      </c>
      <c r="G7" s="19" t="s">
        <v>18</v>
      </c>
      <c r="H7" s="19" t="s">
        <v>19</v>
      </c>
      <c r="I7" s="19" t="s">
        <v>27</v>
      </c>
      <c r="J7" s="7"/>
      <c r="K7" s="30"/>
      <c r="L7" s="31" t="s">
        <v>13</v>
      </c>
      <c r="M7" s="31"/>
      <c r="N7" s="32"/>
    </row>
    <row r="8" spans="2:14" ht="5.25" customHeight="1" thickBot="1">
      <c r="B8" s="8"/>
      <c r="C8" s="10"/>
      <c r="D8" s="9"/>
      <c r="E8" s="9"/>
      <c r="F8" s="9"/>
      <c r="G8" s="9"/>
      <c r="H8" s="9"/>
      <c r="I8" s="9"/>
      <c r="J8" s="11"/>
      <c r="K8" s="34"/>
      <c r="L8" s="35"/>
      <c r="M8" s="35"/>
      <c r="N8" s="36"/>
    </row>
    <row r="9" spans="2:14" ht="6" customHeight="1">
      <c r="B9" s="61"/>
      <c r="C9" s="12"/>
      <c r="J9" s="13"/>
      <c r="K9" s="37"/>
      <c r="L9" s="38"/>
      <c r="M9" s="38"/>
      <c r="N9" s="32"/>
    </row>
    <row r="10" spans="2:14" ht="22.5" customHeight="1">
      <c r="B10" s="61" t="s">
        <v>40</v>
      </c>
      <c r="C10" s="14">
        <v>956160</v>
      </c>
      <c r="D10" s="23">
        <v>0</v>
      </c>
      <c r="E10" s="23">
        <v>6649800</v>
      </c>
      <c r="F10" s="23">
        <v>0</v>
      </c>
      <c r="G10" s="23">
        <v>0</v>
      </c>
      <c r="H10" s="23">
        <v>0</v>
      </c>
      <c r="I10" s="23">
        <v>0</v>
      </c>
      <c r="J10" s="15">
        <v>150200</v>
      </c>
      <c r="K10" s="74">
        <f t="shared" ref="K10:K43" si="0">SUM(C10:J10)</f>
        <v>7756160</v>
      </c>
      <c r="L10" s="75">
        <f t="shared" ref="L10:L44" si="1">(K10/$K$47)*100</f>
        <v>0.899345397312866</v>
      </c>
      <c r="M10" s="76">
        <f>RANK(K10,K$10:K$44,0)</f>
        <v>17</v>
      </c>
      <c r="N10" s="39"/>
    </row>
    <row r="11" spans="2:14" ht="22.5" customHeight="1">
      <c r="B11" s="61" t="s">
        <v>51</v>
      </c>
      <c r="C11" s="17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18">
        <v>0</v>
      </c>
      <c r="K11" s="77">
        <f t="shared" si="0"/>
        <v>0</v>
      </c>
      <c r="L11" s="75">
        <f t="shared" si="1"/>
        <v>0</v>
      </c>
      <c r="M11" s="76">
        <f>RANK(K11,K$10:K$44,0)</f>
        <v>25</v>
      </c>
      <c r="N11" s="39"/>
    </row>
    <row r="12" spans="2:14" ht="22.5" customHeight="1">
      <c r="B12" s="61" t="s">
        <v>45</v>
      </c>
      <c r="C12" s="17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18">
        <v>0</v>
      </c>
      <c r="K12" s="77">
        <f t="shared" si="0"/>
        <v>0</v>
      </c>
      <c r="L12" s="75">
        <f t="shared" si="1"/>
        <v>0</v>
      </c>
      <c r="M12" s="76">
        <f>RANK(K12,K$10:K$44,0)</f>
        <v>25</v>
      </c>
      <c r="N12" s="39"/>
    </row>
    <row r="13" spans="2:14" ht="22.5" customHeight="1">
      <c r="B13" s="61" t="s">
        <v>52</v>
      </c>
      <c r="C13" s="17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18">
        <v>0</v>
      </c>
      <c r="K13" s="77">
        <f t="shared" si="0"/>
        <v>0</v>
      </c>
      <c r="L13" s="75">
        <f t="shared" si="1"/>
        <v>0</v>
      </c>
      <c r="M13" s="76">
        <f>RANK(K13,K$10:K$44,0)</f>
        <v>25</v>
      </c>
      <c r="N13" s="39"/>
    </row>
    <row r="14" spans="2:14" ht="22.5" customHeight="1">
      <c r="B14" s="62" t="s">
        <v>29</v>
      </c>
      <c r="C14" s="25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6">
        <v>20295000</v>
      </c>
      <c r="K14" s="78">
        <f t="shared" si="0"/>
        <v>20295000</v>
      </c>
      <c r="L14" s="79">
        <f t="shared" si="1"/>
        <v>2.3532540378827425</v>
      </c>
      <c r="M14" s="76">
        <f>RANK(K14,K$10:K$44,0)</f>
        <v>13</v>
      </c>
      <c r="N14" s="40"/>
    </row>
    <row r="15" spans="2:14" ht="22.5" customHeight="1">
      <c r="B15" s="61" t="s">
        <v>28</v>
      </c>
      <c r="C15" s="17">
        <v>0</v>
      </c>
      <c r="D15" s="22">
        <v>0</v>
      </c>
      <c r="E15" s="22">
        <v>12000001</v>
      </c>
      <c r="F15" s="22">
        <v>0</v>
      </c>
      <c r="G15" s="22">
        <v>0</v>
      </c>
      <c r="H15" s="22">
        <v>0</v>
      </c>
      <c r="I15" s="22">
        <v>0</v>
      </c>
      <c r="J15" s="18">
        <v>18169659</v>
      </c>
      <c r="K15" s="77">
        <f t="shared" si="0"/>
        <v>30169660</v>
      </c>
      <c r="L15" s="75">
        <f t="shared" si="1"/>
        <v>3.4982446029341938</v>
      </c>
      <c r="M15" s="76">
        <f>RANK(K15,K$10:K$44,0)</f>
        <v>11</v>
      </c>
      <c r="N15" s="39"/>
    </row>
    <row r="16" spans="2:14" ht="22.5" customHeight="1">
      <c r="B16" s="61" t="s">
        <v>32</v>
      </c>
      <c r="C16" s="17">
        <v>9807454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18">
        <v>77287515</v>
      </c>
      <c r="K16" s="77">
        <f>SUM(C16:J16)</f>
        <v>87094969</v>
      </c>
      <c r="L16" s="75">
        <f t="shared" si="1"/>
        <v>10.098871026288361</v>
      </c>
      <c r="M16" s="76">
        <f>RANK(K16,K$10:K$44,0)</f>
        <v>4</v>
      </c>
      <c r="N16" s="39"/>
    </row>
    <row r="17" spans="2:14" ht="22.5" customHeight="1">
      <c r="B17" s="61" t="s">
        <v>53</v>
      </c>
      <c r="C17" s="17">
        <v>0</v>
      </c>
      <c r="D17" s="22">
        <v>245000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18">
        <v>0</v>
      </c>
      <c r="K17" s="77">
        <f t="shared" si="0"/>
        <v>245000</v>
      </c>
      <c r="L17" s="75">
        <f t="shared" si="1"/>
        <v>2.8408338964339586E-2</v>
      </c>
      <c r="M17" s="76">
        <f>RANK(K17,K$10:K$44,0)</f>
        <v>23</v>
      </c>
      <c r="N17" s="39"/>
    </row>
    <row r="18" spans="2:14" ht="22.5" customHeight="1">
      <c r="B18" s="61" t="s">
        <v>33</v>
      </c>
      <c r="C18" s="17">
        <v>4691000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18">
        <v>69509000</v>
      </c>
      <c r="K18" s="77">
        <f t="shared" si="0"/>
        <v>74200000</v>
      </c>
      <c r="L18" s="75">
        <f t="shared" si="1"/>
        <v>8.6036683720571325</v>
      </c>
      <c r="M18" s="76">
        <f>RANK(K18,K$10:K$44,0)</f>
        <v>7</v>
      </c>
      <c r="N18" s="39"/>
    </row>
    <row r="19" spans="2:14" ht="22.5" customHeight="1">
      <c r="B19" s="61" t="s">
        <v>54</v>
      </c>
      <c r="C19" s="17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18">
        <v>0</v>
      </c>
      <c r="K19" s="77">
        <f t="shared" si="0"/>
        <v>0</v>
      </c>
      <c r="L19" s="75">
        <f t="shared" si="1"/>
        <v>0</v>
      </c>
      <c r="M19" s="76">
        <f>RANK(K19,K$10:K$44,0)</f>
        <v>25</v>
      </c>
      <c r="N19" s="39"/>
    </row>
    <row r="20" spans="2:14" ht="22.5" customHeight="1">
      <c r="B20" s="81" t="s">
        <v>62</v>
      </c>
      <c r="C20" s="82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4">
        <v>1823520</v>
      </c>
      <c r="K20" s="85">
        <f t="shared" ref="K20:K21" si="2">SUM(C20:J20)</f>
        <v>1823520</v>
      </c>
      <c r="L20" s="86">
        <f t="shared" ref="L20:L21" si="3">(K20/$K$47)*100</f>
        <v>0.21144152762552051</v>
      </c>
      <c r="M20" s="87">
        <f>RANK(K20,K$10:K$44,0)</f>
        <v>21</v>
      </c>
      <c r="N20" s="88"/>
    </row>
    <row r="21" spans="2:14" ht="22.5" customHeight="1">
      <c r="B21" s="61" t="s">
        <v>63</v>
      </c>
      <c r="C21" s="17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18">
        <v>11070180</v>
      </c>
      <c r="K21" s="77">
        <f t="shared" si="2"/>
        <v>11070180</v>
      </c>
      <c r="L21" s="75">
        <f t="shared" si="3"/>
        <v>1.2836139830051136</v>
      </c>
      <c r="M21" s="76">
        <f>RANK(K21,K$10:K$44,0)</f>
        <v>16</v>
      </c>
      <c r="N21" s="39"/>
    </row>
    <row r="22" spans="2:14" ht="22.5" customHeight="1">
      <c r="B22" s="61" t="s">
        <v>55</v>
      </c>
      <c r="C22" s="17">
        <v>0</v>
      </c>
      <c r="D22" s="22">
        <v>0</v>
      </c>
      <c r="E22" s="22">
        <v>490000</v>
      </c>
      <c r="F22" s="22">
        <v>0</v>
      </c>
      <c r="G22" s="22">
        <v>0</v>
      </c>
      <c r="H22" s="22">
        <v>0</v>
      </c>
      <c r="I22" s="22">
        <v>0</v>
      </c>
      <c r="J22" s="18">
        <v>0</v>
      </c>
      <c r="K22" s="77">
        <f t="shared" si="0"/>
        <v>490000</v>
      </c>
      <c r="L22" s="75">
        <f t="shared" si="1"/>
        <v>5.6816677928679171E-2</v>
      </c>
      <c r="M22" s="76">
        <f>RANK(K22,K$10:K$44,0)</f>
        <v>22</v>
      </c>
      <c r="N22" s="39"/>
    </row>
    <row r="23" spans="2:14" ht="22.5" customHeight="1">
      <c r="B23" s="61" t="s">
        <v>56</v>
      </c>
      <c r="C23" s="17">
        <v>0</v>
      </c>
      <c r="D23" s="22">
        <v>0</v>
      </c>
      <c r="E23" s="22">
        <v>6192440</v>
      </c>
      <c r="F23" s="22">
        <v>0</v>
      </c>
      <c r="G23" s="22">
        <v>0</v>
      </c>
      <c r="H23" s="22">
        <v>0</v>
      </c>
      <c r="I23" s="22">
        <v>0</v>
      </c>
      <c r="J23" s="18">
        <v>0</v>
      </c>
      <c r="K23" s="77">
        <f t="shared" si="0"/>
        <v>6192440</v>
      </c>
      <c r="L23" s="75">
        <f t="shared" si="1"/>
        <v>0.71802830422993902</v>
      </c>
      <c r="M23" s="76">
        <f>RANK(K23,K$10:K$44,0)</f>
        <v>18</v>
      </c>
      <c r="N23" s="39"/>
    </row>
    <row r="24" spans="2:14" ht="22.5" customHeight="1">
      <c r="B24" s="61" t="s">
        <v>57</v>
      </c>
      <c r="C24" s="17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18">
        <v>34450000</v>
      </c>
      <c r="K24" s="77">
        <f t="shared" si="0"/>
        <v>34450000</v>
      </c>
      <c r="L24" s="75">
        <f t="shared" si="1"/>
        <v>3.9945603155979543</v>
      </c>
      <c r="M24" s="76">
        <f>RANK(K24,K$10:K$44,0)</f>
        <v>9</v>
      </c>
      <c r="N24" s="39"/>
    </row>
    <row r="25" spans="2:14" ht="22.5" customHeight="1">
      <c r="B25" s="81" t="s">
        <v>58</v>
      </c>
      <c r="C25" s="82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4">
        <v>0</v>
      </c>
      <c r="K25" s="85">
        <f>SUM(C25:J25)</f>
        <v>0</v>
      </c>
      <c r="L25" s="86">
        <f t="shared" si="1"/>
        <v>0</v>
      </c>
      <c r="M25" s="87">
        <f>RANK(K25,K$10:K$44,0)</f>
        <v>25</v>
      </c>
      <c r="N25" s="88"/>
    </row>
    <row r="26" spans="2:14" ht="22.5" customHeight="1">
      <c r="B26" s="61" t="s">
        <v>34</v>
      </c>
      <c r="C26" s="17">
        <v>9273600</v>
      </c>
      <c r="D26" s="22">
        <v>27920251</v>
      </c>
      <c r="E26" s="22">
        <v>14909112</v>
      </c>
      <c r="F26" s="22">
        <v>1200000</v>
      </c>
      <c r="G26" s="22">
        <v>4008717</v>
      </c>
      <c r="H26" s="22">
        <v>6148224</v>
      </c>
      <c r="I26" s="22">
        <v>0</v>
      </c>
      <c r="J26" s="18">
        <v>17324096</v>
      </c>
      <c r="K26" s="77">
        <f t="shared" si="0"/>
        <v>80784000</v>
      </c>
      <c r="L26" s="75">
        <f t="shared" si="1"/>
        <v>9.3670989995722831</v>
      </c>
      <c r="M26" s="76">
        <f>RANK(K26,K$10:K$44,0)</f>
        <v>5</v>
      </c>
      <c r="N26" s="39"/>
    </row>
    <row r="27" spans="2:14" ht="22.5" customHeight="1">
      <c r="B27" s="61" t="s">
        <v>59</v>
      </c>
      <c r="C27" s="17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18">
        <v>0</v>
      </c>
      <c r="K27" s="77">
        <f t="shared" si="0"/>
        <v>0</v>
      </c>
      <c r="L27" s="75">
        <f t="shared" si="1"/>
        <v>0</v>
      </c>
      <c r="M27" s="76">
        <f>RANK(K27,K$10:K$44,0)</f>
        <v>25</v>
      </c>
      <c r="N27" s="39"/>
    </row>
    <row r="28" spans="2:14" ht="22.5" customHeight="1">
      <c r="B28" s="61" t="s">
        <v>46</v>
      </c>
      <c r="C28" s="17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18">
        <v>0</v>
      </c>
      <c r="K28" s="77">
        <f t="shared" si="0"/>
        <v>0</v>
      </c>
      <c r="L28" s="75">
        <f t="shared" si="1"/>
        <v>0</v>
      </c>
      <c r="M28" s="76">
        <f>RANK(K28,K$10:K$44,0)</f>
        <v>25</v>
      </c>
      <c r="N28" s="39"/>
    </row>
    <row r="29" spans="2:14" ht="22.5" customHeight="1">
      <c r="B29" s="61" t="s">
        <v>41</v>
      </c>
      <c r="C29" s="17">
        <v>15166665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18">
        <v>75087734</v>
      </c>
      <c r="K29" s="77">
        <f t="shared" si="0"/>
        <v>90254399</v>
      </c>
      <c r="L29" s="75">
        <f t="shared" si="1"/>
        <v>10.46521452985613</v>
      </c>
      <c r="M29" s="76">
        <f>RANK(K29,K$10:K$44,0)</f>
        <v>3</v>
      </c>
      <c r="N29" s="39"/>
    </row>
    <row r="30" spans="2:14" ht="22.5" customHeight="1">
      <c r="B30" s="81" t="s">
        <v>64</v>
      </c>
      <c r="C30" s="82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4">
        <v>-906840</v>
      </c>
      <c r="K30" s="85">
        <f t="shared" ref="K30" si="4">SUM(C30:J30)</f>
        <v>-906840</v>
      </c>
      <c r="L30" s="86">
        <f t="shared" ref="L30" si="5">(K30/$K$47)*100</f>
        <v>-0.10515027798539474</v>
      </c>
      <c r="M30" s="87">
        <f>RANK(K30,K$10:K$44,0)</f>
        <v>35</v>
      </c>
      <c r="N30" s="88"/>
    </row>
    <row r="31" spans="2:14" ht="22.5" customHeight="1">
      <c r="B31" s="61" t="s">
        <v>35</v>
      </c>
      <c r="C31" s="17">
        <v>0</v>
      </c>
      <c r="D31" s="22">
        <v>0</v>
      </c>
      <c r="E31" s="22">
        <v>200000</v>
      </c>
      <c r="F31" s="22">
        <v>0</v>
      </c>
      <c r="G31" s="22">
        <v>0</v>
      </c>
      <c r="H31" s="22">
        <v>0</v>
      </c>
      <c r="I31" s="22">
        <v>0</v>
      </c>
      <c r="J31" s="18">
        <f>1092821+14700000</f>
        <v>15792821</v>
      </c>
      <c r="K31" s="77">
        <f>SUM(C31:J31)</f>
        <v>15992821</v>
      </c>
      <c r="L31" s="75">
        <f t="shared" si="1"/>
        <v>1.8544060406694221</v>
      </c>
      <c r="M31" s="76">
        <f>RANK(K31,K$10:K$44,0)</f>
        <v>14</v>
      </c>
      <c r="N31" s="39"/>
    </row>
    <row r="32" spans="2:14" ht="22.5" customHeight="1">
      <c r="B32" s="61" t="s">
        <v>36</v>
      </c>
      <c r="C32" s="17">
        <v>12952073</v>
      </c>
      <c r="D32" s="89">
        <v>52230232</v>
      </c>
      <c r="E32" s="22">
        <v>3302525</v>
      </c>
      <c r="F32" s="22">
        <v>416928</v>
      </c>
      <c r="G32" s="22">
        <v>5334936</v>
      </c>
      <c r="H32" s="22">
        <v>2849466</v>
      </c>
      <c r="I32" s="22">
        <v>278655</v>
      </c>
      <c r="J32" s="18">
        <v>13517185</v>
      </c>
      <c r="K32" s="77">
        <f t="shared" si="0"/>
        <v>90882000</v>
      </c>
      <c r="L32" s="75">
        <f t="shared" si="1"/>
        <v>10.537986374518818</v>
      </c>
      <c r="M32" s="76">
        <f>RANK(K32,K$10:K$44,0)</f>
        <v>2</v>
      </c>
      <c r="N32" s="39"/>
    </row>
    <row r="33" spans="2:14" ht="22.5" customHeight="1">
      <c r="B33" s="61" t="s">
        <v>30</v>
      </c>
      <c r="C33" s="17">
        <v>4882642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18">
        <v>75901358</v>
      </c>
      <c r="K33" s="77">
        <f t="shared" si="0"/>
        <v>80784000</v>
      </c>
      <c r="L33" s="75">
        <f t="shared" si="1"/>
        <v>9.3670989995722831</v>
      </c>
      <c r="M33" s="76">
        <f>RANK(K33,K$10:K$44,0)</f>
        <v>5</v>
      </c>
      <c r="N33" s="39"/>
    </row>
    <row r="34" spans="2:14" ht="22.5" customHeight="1">
      <c r="B34" s="62" t="s">
        <v>42</v>
      </c>
      <c r="C34" s="25">
        <v>0</v>
      </c>
      <c r="D34" s="24">
        <v>0</v>
      </c>
      <c r="E34" s="24">
        <v>3412594</v>
      </c>
      <c r="F34" s="24">
        <v>0</v>
      </c>
      <c r="G34" s="24">
        <v>0</v>
      </c>
      <c r="H34" s="24">
        <v>0</v>
      </c>
      <c r="I34" s="24">
        <v>0</v>
      </c>
      <c r="J34" s="26">
        <v>0</v>
      </c>
      <c r="K34" s="78">
        <f t="shared" si="0"/>
        <v>3412594</v>
      </c>
      <c r="L34" s="79">
        <f t="shared" si="1"/>
        <v>0.3956984779578428</v>
      </c>
      <c r="M34" s="90">
        <f>RANK(K34,K$10:K$44,0)</f>
        <v>19</v>
      </c>
      <c r="N34" s="40"/>
    </row>
    <row r="35" spans="2:14" ht="22.5" customHeight="1">
      <c r="B35" s="81" t="s">
        <v>47</v>
      </c>
      <c r="C35" s="82">
        <v>0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4">
        <v>0</v>
      </c>
      <c r="K35" s="85">
        <f t="shared" si="0"/>
        <v>0</v>
      </c>
      <c r="L35" s="86">
        <f t="shared" si="1"/>
        <v>0</v>
      </c>
      <c r="M35" s="87">
        <f>RANK(K35,K$10:K$44,0)</f>
        <v>25</v>
      </c>
      <c r="N35" s="88"/>
    </row>
    <row r="36" spans="2:14" ht="22.5" customHeight="1">
      <c r="B36" s="61" t="s">
        <v>65</v>
      </c>
      <c r="C36" s="17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18">
        <v>221540</v>
      </c>
      <c r="K36" s="77">
        <f t="shared" ref="K36" si="6">SUM(C36:J36)</f>
        <v>221540</v>
      </c>
      <c r="L36" s="75">
        <f t="shared" ref="L36" si="7">(K36/$K$47)*100</f>
        <v>2.5688095567999156E-2</v>
      </c>
      <c r="M36" s="76">
        <f>RANK(K36,K$10:K$44,0)</f>
        <v>24</v>
      </c>
      <c r="N36" s="39"/>
    </row>
    <row r="37" spans="2:14" ht="22.5" customHeight="1">
      <c r="B37" s="61" t="s">
        <v>60</v>
      </c>
      <c r="C37" s="17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18">
        <v>0</v>
      </c>
      <c r="K37" s="77">
        <f t="shared" si="0"/>
        <v>0</v>
      </c>
      <c r="L37" s="75">
        <f t="shared" si="1"/>
        <v>0</v>
      </c>
      <c r="M37" s="76">
        <f>RANK(K37,K$10:K$44,0)</f>
        <v>25</v>
      </c>
      <c r="N37" s="39"/>
    </row>
    <row r="38" spans="2:14" ht="22.5" customHeight="1">
      <c r="B38" s="61" t="s">
        <v>23</v>
      </c>
      <c r="C38" s="17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18">
        <v>100584000</v>
      </c>
      <c r="K38" s="77">
        <f t="shared" si="0"/>
        <v>100584000</v>
      </c>
      <c r="L38" s="75">
        <f t="shared" si="1"/>
        <v>11.662956597506666</v>
      </c>
      <c r="M38" s="76">
        <f>RANK(K38,K$10:K$44,0)</f>
        <v>1</v>
      </c>
      <c r="N38" s="39"/>
    </row>
    <row r="39" spans="2:14" ht="22.5" customHeight="1">
      <c r="B39" s="61" t="s">
        <v>37</v>
      </c>
      <c r="C39" s="17">
        <v>0</v>
      </c>
      <c r="D39" s="22">
        <v>9900000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18">
        <v>2450000</v>
      </c>
      <c r="K39" s="77">
        <f>SUM(C39:J39)</f>
        <v>12350000</v>
      </c>
      <c r="L39" s="75">
        <f t="shared" si="1"/>
        <v>1.4320121886105874</v>
      </c>
      <c r="M39" s="76">
        <f>RANK(K39,K$10:K$44,0)</f>
        <v>15</v>
      </c>
      <c r="N39" s="39"/>
    </row>
    <row r="40" spans="2:14" ht="22.5" customHeight="1">
      <c r="B40" s="81" t="s">
        <v>31</v>
      </c>
      <c r="C40" s="82">
        <v>-5365352</v>
      </c>
      <c r="D40" s="83">
        <v>-12945826</v>
      </c>
      <c r="E40" s="83">
        <v>1632803</v>
      </c>
      <c r="F40" s="83">
        <v>24474</v>
      </c>
      <c r="G40" s="83">
        <v>90278</v>
      </c>
      <c r="H40" s="83">
        <v>1164793</v>
      </c>
      <c r="I40" s="83">
        <v>0</v>
      </c>
      <c r="J40" s="84">
        <v>41101271</v>
      </c>
      <c r="K40" s="85">
        <f t="shared" si="0"/>
        <v>25702441</v>
      </c>
      <c r="L40" s="86">
        <f t="shared" si="1"/>
        <v>2.9802598209752627</v>
      </c>
      <c r="M40" s="87">
        <f>RANK(K40,K$10:K$44,0)</f>
        <v>12</v>
      </c>
      <c r="N40" s="88"/>
    </row>
    <row r="41" spans="2:14" ht="22.5" customHeight="1">
      <c r="B41" s="61" t="s">
        <v>66</v>
      </c>
      <c r="C41" s="17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18">
        <v>1980000</v>
      </c>
      <c r="K41" s="77">
        <f t="shared" ref="K41" si="8">SUM(C41:J41)</f>
        <v>1980000</v>
      </c>
      <c r="L41" s="75">
        <f t="shared" ref="L41" si="9">(K41/$K$47)*100</f>
        <v>0.22958575979343832</v>
      </c>
      <c r="M41" s="76">
        <f>RANK(K41,K$10:K$44,0)</f>
        <v>20</v>
      </c>
      <c r="N41" s="39"/>
    </row>
    <row r="42" spans="2:14" ht="22.5" customHeight="1">
      <c r="B42" s="61" t="s">
        <v>61</v>
      </c>
      <c r="C42" s="17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18">
        <v>0</v>
      </c>
      <c r="K42" s="77">
        <f t="shared" si="0"/>
        <v>0</v>
      </c>
      <c r="L42" s="75">
        <f t="shared" si="1"/>
        <v>0</v>
      </c>
      <c r="M42" s="76">
        <f>RANK(K42,K$10:K$44,0)</f>
        <v>25</v>
      </c>
      <c r="N42" s="39"/>
    </row>
    <row r="43" spans="2:14" ht="22.5" customHeight="1">
      <c r="B43" s="61" t="s">
        <v>48</v>
      </c>
      <c r="C43" s="17">
        <v>7842153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18">
        <v>44399790</v>
      </c>
      <c r="K43" s="77">
        <f t="shared" si="0"/>
        <v>52241943</v>
      </c>
      <c r="L43" s="75">
        <f t="shared" si="1"/>
        <v>6.0575788771416645</v>
      </c>
      <c r="M43" s="76">
        <f>RANK(K43,K$10:K$44,0)</f>
        <v>8</v>
      </c>
      <c r="N43" s="39"/>
    </row>
    <row r="44" spans="2:14" ht="22.5" customHeight="1">
      <c r="B44" s="61" t="s">
        <v>38</v>
      </c>
      <c r="C44" s="17">
        <v>0</v>
      </c>
      <c r="D44" s="22">
        <v>0</v>
      </c>
      <c r="E44" s="22">
        <v>0</v>
      </c>
      <c r="F44" s="22">
        <v>0</v>
      </c>
      <c r="G44" s="22">
        <v>34353000</v>
      </c>
      <c r="H44" s="22">
        <v>0</v>
      </c>
      <c r="I44" s="22">
        <v>0</v>
      </c>
      <c r="J44" s="18">
        <v>0</v>
      </c>
      <c r="K44" s="77">
        <f>SUM(C44:J44)</f>
        <v>34353000</v>
      </c>
      <c r="L44" s="75">
        <f t="shared" si="1"/>
        <v>3.9833129324161547</v>
      </c>
      <c r="M44" s="76">
        <f>RANK(K44,K$10:K$44,0)</f>
        <v>10</v>
      </c>
      <c r="N44" s="39"/>
    </row>
    <row r="45" spans="2:14" ht="5.25" customHeight="1" thickBot="1">
      <c r="B45" s="5"/>
      <c r="C45" s="17"/>
      <c r="D45" s="16"/>
      <c r="E45" s="16"/>
      <c r="F45" s="16"/>
      <c r="G45" s="16"/>
      <c r="H45" s="16"/>
      <c r="I45" s="16"/>
      <c r="J45" s="18"/>
      <c r="K45" s="41"/>
      <c r="L45" s="57"/>
      <c r="M45" s="59"/>
      <c r="N45" s="42"/>
    </row>
    <row r="46" spans="2:14" ht="6" customHeight="1">
      <c r="B46" s="53"/>
      <c r="C46" s="54"/>
      <c r="D46" s="43"/>
      <c r="E46" s="43"/>
      <c r="F46" s="43"/>
      <c r="G46" s="43"/>
      <c r="H46" s="43"/>
      <c r="I46" s="43"/>
      <c r="J46" s="55"/>
      <c r="K46" s="43"/>
      <c r="L46" s="58"/>
      <c r="M46" s="58"/>
      <c r="N46" s="29"/>
    </row>
    <row r="47" spans="2:14" ht="15.75">
      <c r="B47" s="49" t="s">
        <v>21</v>
      </c>
      <c r="C47" s="64">
        <f t="shared" ref="C47:L47" si="10">SUM(C10:C46)</f>
        <v>60206395</v>
      </c>
      <c r="D47" s="63">
        <f t="shared" si="10"/>
        <v>77349657</v>
      </c>
      <c r="E47" s="63">
        <f t="shared" si="10"/>
        <v>48789275</v>
      </c>
      <c r="F47" s="63">
        <f t="shared" si="10"/>
        <v>1641402</v>
      </c>
      <c r="G47" s="63">
        <f t="shared" si="10"/>
        <v>43786931</v>
      </c>
      <c r="H47" s="63">
        <f t="shared" si="10"/>
        <v>10162483</v>
      </c>
      <c r="I47" s="63">
        <f t="shared" si="10"/>
        <v>278655</v>
      </c>
      <c r="J47" s="63">
        <f t="shared" si="10"/>
        <v>620208029</v>
      </c>
      <c r="K47" s="65">
        <f t="shared" si="10"/>
        <v>862422827</v>
      </c>
      <c r="L47" s="66">
        <f t="shared" si="10"/>
        <v>100</v>
      </c>
      <c r="M47" s="56"/>
      <c r="N47" s="39"/>
    </row>
    <row r="48" spans="2:14" ht="5.25" customHeight="1">
      <c r="B48" s="49"/>
      <c r="C48" s="68"/>
      <c r="D48" s="67"/>
      <c r="E48" s="67"/>
      <c r="F48" s="67"/>
      <c r="G48" s="67"/>
      <c r="H48" s="67"/>
      <c r="I48" s="67"/>
      <c r="J48" s="67"/>
      <c r="K48" s="69"/>
      <c r="L48" s="70"/>
      <c r="M48" s="45"/>
      <c r="N48" s="46"/>
    </row>
    <row r="49" spans="2:14" ht="15.75">
      <c r="B49" s="50" t="s">
        <v>22</v>
      </c>
      <c r="C49" s="71">
        <f t="shared" ref="C49:J49" si="11">(C47/$K$47)*100</f>
        <v>6.9810762325751838</v>
      </c>
      <c r="D49" s="66">
        <f t="shared" si="11"/>
        <v>8.9688786727812353</v>
      </c>
      <c r="E49" s="66">
        <f t="shared" si="11"/>
        <v>5.6572337225484874</v>
      </c>
      <c r="F49" s="66">
        <f t="shared" si="11"/>
        <v>0.19032450772548951</v>
      </c>
      <c r="G49" s="66">
        <f t="shared" si="11"/>
        <v>5.0771999104332615</v>
      </c>
      <c r="H49" s="66">
        <f t="shared" si="11"/>
        <v>1.1783643338095455</v>
      </c>
      <c r="I49" s="66">
        <f t="shared" si="11"/>
        <v>3.2310717118808362E-2</v>
      </c>
      <c r="J49" s="66">
        <f t="shared" si="11"/>
        <v>71.91461190300798</v>
      </c>
      <c r="K49" s="72">
        <f>SUM(C49:J49)</f>
        <v>99.999999999999986</v>
      </c>
      <c r="L49" s="73"/>
      <c r="M49" s="44"/>
      <c r="N49" s="39"/>
    </row>
    <row r="50" spans="2:14" ht="4.5" customHeight="1" thickBot="1">
      <c r="B50" s="51"/>
      <c r="C50" s="52"/>
      <c r="D50" s="47"/>
      <c r="E50" s="47"/>
      <c r="F50" s="47"/>
      <c r="G50" s="47"/>
      <c r="H50" s="47"/>
      <c r="I50" s="47"/>
      <c r="J50" s="48"/>
      <c r="K50" s="47"/>
      <c r="L50" s="47"/>
      <c r="M50" s="47"/>
      <c r="N50" s="48"/>
    </row>
    <row r="51" spans="2:14" ht="6.75" customHeight="1"/>
    <row r="52" spans="2:14" ht="20.25" customHeight="1">
      <c r="B52" s="60" t="s">
        <v>43</v>
      </c>
    </row>
    <row r="53" spans="2:14" ht="20.25" customHeight="1">
      <c r="B53" s="60" t="s">
        <v>44</v>
      </c>
    </row>
    <row r="54" spans="2:14" ht="20.25" customHeight="1">
      <c r="B54" s="60" t="s">
        <v>49</v>
      </c>
    </row>
    <row r="56" spans="2:14" ht="15.75">
      <c r="B56" s="6"/>
    </row>
  </sheetData>
  <mergeCells count="2">
    <mergeCell ref="B1:N1"/>
    <mergeCell ref="B2:N2"/>
  </mergeCells>
  <phoneticPr fontId="0" type="noConversion"/>
  <printOptions horizontalCentered="1" verticalCentered="1"/>
  <pageMargins left="0.15" right="0.15" top="0.25" bottom="0.25" header="0.5" footer="0.5"/>
  <pageSetup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t-31</vt:lpstr>
      <vt:lpstr>'t-31'!Print_Area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2009-12-09T02:01:43Z</cp:lastPrinted>
  <dcterms:created xsi:type="dcterms:W3CDTF">1999-02-24T12:40:16Z</dcterms:created>
  <dcterms:modified xsi:type="dcterms:W3CDTF">2011-06-03T18:30:21Z</dcterms:modified>
</cp:coreProperties>
</file>