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215" windowHeight="5730"/>
  </bookViews>
  <sheets>
    <sheet name="t-5" sheetId="1" r:id="rId1"/>
  </sheets>
  <definedNames>
    <definedName name="Print_Area_MI">'t-5'!$B$1:$P$81</definedName>
    <definedName name="_xlnm.Print_Titles" localSheetId="0">'t-5'!$1:$9</definedName>
  </definedNames>
  <calcPr calcId="125725"/>
</workbook>
</file>

<file path=xl/calcChain.xml><?xml version="1.0" encoding="utf-8"?>
<calcChain xmlns="http://schemas.openxmlformats.org/spreadsheetml/2006/main">
  <c r="J64" i="1"/>
  <c r="J59"/>
  <c r="I60"/>
  <c r="M64" l="1"/>
  <c r="M59"/>
  <c r="L60"/>
  <c r="K60"/>
  <c r="H60"/>
  <c r="G60"/>
  <c r="F60"/>
  <c r="E60"/>
  <c r="L45"/>
  <c r="L34"/>
  <c r="J21"/>
  <c r="M21" s="1"/>
  <c r="L22"/>
  <c r="K22"/>
  <c r="I22"/>
  <c r="H22"/>
  <c r="G22"/>
  <c r="F22"/>
  <c r="E22"/>
  <c r="I34"/>
  <c r="J57"/>
  <c r="M57" s="1"/>
  <c r="J58"/>
  <c r="M58" s="1"/>
  <c r="E34"/>
  <c r="E45"/>
  <c r="F34"/>
  <c r="F45"/>
  <c r="G34"/>
  <c r="G45"/>
  <c r="H34"/>
  <c r="H45"/>
  <c r="I45"/>
  <c r="J67"/>
  <c r="M67" s="1"/>
  <c r="J26"/>
  <c r="M26" s="1"/>
  <c r="J27"/>
  <c r="M27" s="1"/>
  <c r="J28"/>
  <c r="M28" s="1"/>
  <c r="J29"/>
  <c r="M29" s="1"/>
  <c r="J30"/>
  <c r="M30" s="1"/>
  <c r="J31"/>
  <c r="M31" s="1"/>
  <c r="J32"/>
  <c r="M32" s="1"/>
  <c r="J33"/>
  <c r="M33" s="1"/>
  <c r="K45"/>
  <c r="J49"/>
  <c r="M49" s="1"/>
  <c r="J50"/>
  <c r="M50" s="1"/>
  <c r="J51"/>
  <c r="M51" s="1"/>
  <c r="J52"/>
  <c r="M52" s="1"/>
  <c r="J53"/>
  <c r="M53" s="1"/>
  <c r="J54"/>
  <c r="M54" s="1"/>
  <c r="J55"/>
  <c r="M55" s="1"/>
  <c r="J56"/>
  <c r="M56" s="1"/>
  <c r="J39"/>
  <c r="M39" s="1"/>
  <c r="J44"/>
  <c r="M44" s="1"/>
  <c r="J43"/>
  <c r="M43" s="1"/>
  <c r="J42"/>
  <c r="M42" s="1"/>
  <c r="J41"/>
  <c r="M41" s="1"/>
  <c r="J40"/>
  <c r="M40" s="1"/>
  <c r="J38"/>
  <c r="J13"/>
  <c r="M13" s="1"/>
  <c r="J14"/>
  <c r="M14" s="1"/>
  <c r="J15"/>
  <c r="M15" s="1"/>
  <c r="J16"/>
  <c r="M16" s="1"/>
  <c r="J17"/>
  <c r="M17" s="1"/>
  <c r="J18"/>
  <c r="M18" s="1"/>
  <c r="J19"/>
  <c r="M19" s="1"/>
  <c r="J20"/>
  <c r="M20" s="1"/>
  <c r="K34"/>
  <c r="E71" l="1"/>
  <c r="J60"/>
  <c r="M60"/>
  <c r="N49" s="1"/>
  <c r="J45"/>
  <c r="N54"/>
  <c r="G71"/>
  <c r="I71"/>
  <c r="M38"/>
  <c r="M45" s="1"/>
  <c r="N41" s="1"/>
  <c r="J22"/>
  <c r="L71"/>
  <c r="K71"/>
  <c r="H71"/>
  <c r="J34"/>
  <c r="F71"/>
  <c r="M34"/>
  <c r="N26" s="1"/>
  <c r="M22"/>
  <c r="N59" s="1"/>
  <c r="N43" l="1"/>
  <c r="N55"/>
  <c r="N51"/>
  <c r="N50"/>
  <c r="N38"/>
  <c r="N42"/>
  <c r="N39"/>
  <c r="N44"/>
  <c r="N40"/>
  <c r="N53"/>
  <c r="N57"/>
  <c r="N52"/>
  <c r="N56"/>
  <c r="N27"/>
  <c r="N28"/>
  <c r="N31"/>
  <c r="N32"/>
  <c r="N29"/>
  <c r="N33"/>
  <c r="N30"/>
  <c r="N21"/>
  <c r="J71" l="1"/>
  <c r="N16" l="1"/>
  <c r="N17"/>
  <c r="N13"/>
  <c r="N20"/>
  <c r="N18"/>
  <c r="N14"/>
  <c r="N15"/>
  <c r="N58"/>
  <c r="N19"/>
  <c r="M71"/>
  <c r="N64" l="1"/>
  <c r="N67"/>
  <c r="N22"/>
  <c r="N60"/>
  <c r="N45"/>
  <c r="N34"/>
  <c r="N71" l="1"/>
</calcChain>
</file>

<file path=xl/sharedStrings.xml><?xml version="1.0" encoding="utf-8"?>
<sst xmlns="http://schemas.openxmlformats.org/spreadsheetml/2006/main" count="105" uniqueCount="47">
  <si>
    <t xml:space="preserve"> </t>
  </si>
  <si>
    <t>CAPITAL</t>
  </si>
  <si>
    <t>TOTAL</t>
  </si>
  <si>
    <t>% of</t>
  </si>
  <si>
    <t xml:space="preserve">         FTA PROGRAM BY</t>
  </si>
  <si>
    <t>FIXED</t>
  </si>
  <si>
    <t>NEW</t>
  </si>
  <si>
    <t>PLANNING</t>
  </si>
  <si>
    <t>OPERATING</t>
  </si>
  <si>
    <t>Total</t>
  </si>
  <si>
    <t>URBANIZED AREA GROUPING</t>
  </si>
  <si>
    <t>BUS</t>
  </si>
  <si>
    <t>GUIDEWAY MOD</t>
  </si>
  <si>
    <t>&amp; PLANNING</t>
  </si>
  <si>
    <t>OVER A MILLION POPULATION</t>
  </si>
  <si>
    <t xml:space="preserve">    SUB-TOTAL</t>
  </si>
  <si>
    <t>200,000 - 1 MILLION</t>
  </si>
  <si>
    <t xml:space="preserve">   SUB-TOTAL</t>
  </si>
  <si>
    <t>50,000-200,000</t>
  </si>
  <si>
    <t>RURAL AND UNDER 50,000</t>
  </si>
  <si>
    <t>RTAP</t>
  </si>
  <si>
    <t>Non-urbanized Area Formula capital includes Project and State Administration;  Operating includes Intercity Bus Program Reserve.</t>
  </si>
  <si>
    <t>Metropolitan Planning obligations reported in the &gt;1M population group also include obligations for all areas &lt;1M population.</t>
  </si>
  <si>
    <t>OVER-THE-ROAD BUS</t>
  </si>
  <si>
    <t>BY PROGRAM AND BY POPULATION  GROUP</t>
  </si>
  <si>
    <t>STARTS</t>
  </si>
  <si>
    <t>State Infrastructure Bank, National RTAP, and Oversight obligations are not included.  Urb. Area Formula operating obligations for areas &gt;1M popul. are from carryover funds and CMAQ.</t>
  </si>
  <si>
    <t>SAFETY / SEC.</t>
  </si>
  <si>
    <t>TRAINING / ADMIN</t>
  </si>
  <si>
    <t>New Freedom</t>
  </si>
  <si>
    <t>Clean Fuels</t>
  </si>
  <si>
    <t>Alternative Analysis</t>
  </si>
  <si>
    <t>TABLE 5</t>
  </si>
  <si>
    <t>National Research</t>
  </si>
  <si>
    <t>Urbanized Area</t>
  </si>
  <si>
    <t>Capital</t>
  </si>
  <si>
    <t>Emergency Supplementals</t>
  </si>
  <si>
    <t>Miscellaneous FHWA Transfers</t>
  </si>
  <si>
    <t>Metropolitan and State Planning</t>
  </si>
  <si>
    <t>Non-Urbanized Area</t>
  </si>
  <si>
    <t xml:space="preserve">Paul S. Sarbanes Transit in Parks Program </t>
  </si>
  <si>
    <t>Note:</t>
  </si>
  <si>
    <t>JARC</t>
  </si>
  <si>
    <t>ELDERLY AND INDIVIDUALS WITH DISABILITIES</t>
  </si>
  <si>
    <t xml:space="preserve">TOTAL CAPITAL   </t>
  </si>
  <si>
    <t>FY 2010 OBLIGATIONS FOR CAPITAL, OPERATING AND PLANNING</t>
  </si>
  <si>
    <t>Does not include management training ($-72,532) and Research Projects ($1,408,077).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</si>
</sst>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164" formatCode="#,##0.0_);\(#,##0.0\)"/>
    <numFmt numFmtId="165" formatCode="&quot;$&quot;#,##0"/>
  </numFmts>
  <fonts count="13">
    <font>
      <sz val="12"/>
      <name val="Arial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2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theme="1"/>
      </left>
      <right style="medium">
        <color indexed="8"/>
      </right>
      <top style="medium">
        <color indexed="8"/>
      </top>
      <bottom/>
      <diagonal/>
    </border>
    <border>
      <left style="thin">
        <color theme="1"/>
      </left>
      <right style="medium">
        <color indexed="8"/>
      </right>
      <top/>
      <bottom/>
      <diagonal/>
    </border>
    <border>
      <left style="thin">
        <color theme="1"/>
      </left>
      <right style="medium">
        <color indexed="8"/>
      </right>
      <top/>
      <bottom style="medium">
        <color indexed="8"/>
      </bottom>
      <diagonal/>
    </border>
    <border>
      <left style="thin">
        <color theme="1"/>
      </left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68">
    <xf numFmtId="0" fontId="0" fillId="0" borderId="0" xfId="0"/>
    <xf numFmtId="37" fontId="0" fillId="0" borderId="0" xfId="0" applyNumberFormat="1" applyProtection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7" xfId="0" applyFont="1" applyFill="1" applyBorder="1"/>
    <xf numFmtId="0" fontId="4" fillId="0" borderId="0" xfId="0" applyFont="1"/>
    <xf numFmtId="0" fontId="3" fillId="0" borderId="8" xfId="0" applyFont="1" applyBorder="1"/>
    <xf numFmtId="0" fontId="2" fillId="2" borderId="8" xfId="0" applyFont="1" applyFill="1" applyBorder="1"/>
    <xf numFmtId="0" fontId="2" fillId="2" borderId="0" xfId="0" applyFont="1" applyFill="1" applyAlignment="1">
      <alignment horizontal="center"/>
    </xf>
    <xf numFmtId="0" fontId="2" fillId="2" borderId="9" xfId="0" applyFont="1" applyFill="1" applyBorder="1"/>
    <xf numFmtId="0" fontId="2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6" fillId="0" borderId="8" xfId="0" applyFont="1" applyBorder="1"/>
    <xf numFmtId="37" fontId="4" fillId="0" borderId="0" xfId="0" applyNumberFormat="1" applyFont="1" applyProtection="1"/>
    <xf numFmtId="0" fontId="6" fillId="0" borderId="8" xfId="0" applyFont="1" applyBorder="1" applyAlignment="1">
      <alignment horizontal="center"/>
    </xf>
    <xf numFmtId="37" fontId="4" fillId="0" borderId="0" xfId="0" applyNumberFormat="1" applyFont="1" applyBorder="1" applyProtection="1"/>
    <xf numFmtId="5" fontId="7" fillId="0" borderId="3" xfId="0" applyNumberFormat="1" applyFont="1" applyFill="1" applyBorder="1" applyProtection="1"/>
    <xf numFmtId="0" fontId="4" fillId="0" borderId="0" xfId="0" applyFont="1" applyBorder="1"/>
    <xf numFmtId="0" fontId="6" fillId="0" borderId="0" xfId="0" applyFont="1" applyBorder="1"/>
    <xf numFmtId="5" fontId="6" fillId="0" borderId="0" xfId="0" applyNumberFormat="1" applyFont="1" applyFill="1" applyBorder="1" applyProtection="1"/>
    <xf numFmtId="5" fontId="7" fillId="0" borderId="0" xfId="0" applyNumberFormat="1" applyFont="1" applyFill="1" applyBorder="1" applyProtection="1"/>
    <xf numFmtId="0" fontId="6" fillId="0" borderId="0" xfId="0" applyFont="1"/>
    <xf numFmtId="37" fontId="7" fillId="0" borderId="0" xfId="0" applyNumberFormat="1" applyFont="1" applyProtection="1"/>
    <xf numFmtId="0" fontId="9" fillId="0" borderId="0" xfId="0" applyFont="1"/>
    <xf numFmtId="0" fontId="0" fillId="0" borderId="0" xfId="0" applyBorder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37" fontId="4" fillId="0" borderId="0" xfId="0" applyNumberFormat="1" applyFont="1" applyFill="1" applyProtection="1"/>
    <xf numFmtId="0" fontId="4" fillId="0" borderId="0" xfId="0" applyFont="1" applyFill="1"/>
    <xf numFmtId="0" fontId="2" fillId="0" borderId="2" xfId="0" applyFont="1" applyFill="1" applyBorder="1"/>
    <xf numFmtId="165" fontId="6" fillId="0" borderId="2" xfId="0" applyNumberFormat="1" applyFont="1" applyFill="1" applyBorder="1" applyProtection="1"/>
    <xf numFmtId="165" fontId="6" fillId="0" borderId="14" xfId="0" applyNumberFormat="1" applyFont="1" applyFill="1" applyBorder="1" applyProtection="1"/>
    <xf numFmtId="0" fontId="12" fillId="0" borderId="0" xfId="0" applyFont="1"/>
    <xf numFmtId="165" fontId="6" fillId="0" borderId="15" xfId="0" applyNumberFormat="1" applyFont="1" applyFill="1" applyBorder="1" applyProtection="1"/>
    <xf numFmtId="0" fontId="9" fillId="0" borderId="0" xfId="0" applyFont="1" applyBorder="1"/>
    <xf numFmtId="0" fontId="5" fillId="2" borderId="0" xfId="0" applyFont="1" applyFill="1" applyBorder="1"/>
    <xf numFmtId="165" fontId="6" fillId="0" borderId="13" xfId="0" applyNumberFormat="1" applyFont="1" applyFill="1" applyBorder="1" applyProtection="1"/>
    <xf numFmtId="165" fontId="6" fillId="0" borderId="16" xfId="0" applyNumberFormat="1" applyFont="1" applyFill="1" applyBorder="1" applyProtection="1"/>
    <xf numFmtId="0" fontId="2" fillId="2" borderId="17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16" xfId="0" applyFont="1" applyFill="1" applyBorder="1"/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20" xfId="0" applyNumberFormat="1" applyFill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5" fontId="4" fillId="0" borderId="20" xfId="0" applyNumberFormat="1" applyFont="1" applyBorder="1" applyAlignment="1" applyProtection="1">
      <alignment horizontal="right"/>
    </xf>
    <xf numFmtId="164" fontId="7" fillId="0" borderId="1" xfId="0" applyNumberFormat="1" applyFont="1" applyBorder="1" applyAlignment="1" applyProtection="1">
      <alignment horizontal="right"/>
    </xf>
    <xf numFmtId="165" fontId="6" fillId="0" borderId="8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9" xfId="0" applyNumberFormat="1" applyFont="1" applyBorder="1" applyAlignment="1" applyProtection="1">
      <alignment horizontal="right"/>
    </xf>
    <xf numFmtId="165" fontId="6" fillId="0" borderId="20" xfId="0" applyNumberFormat="1" applyFont="1" applyFill="1" applyBorder="1" applyAlignment="1" applyProtection="1">
      <alignment horizontal="right"/>
    </xf>
    <xf numFmtId="165" fontId="6" fillId="0" borderId="18" xfId="0" applyNumberFormat="1" applyFont="1" applyBorder="1" applyAlignment="1" applyProtection="1">
      <alignment horizontal="right"/>
    </xf>
    <xf numFmtId="165" fontId="6" fillId="0" borderId="20" xfId="0" applyNumberFormat="1" applyFont="1" applyBorder="1" applyAlignment="1" applyProtection="1">
      <alignment horizontal="right"/>
    </xf>
    <xf numFmtId="164" fontId="8" fillId="0" borderId="1" xfId="0" applyNumberFormat="1" applyFont="1" applyBorder="1" applyAlignment="1" applyProtection="1">
      <alignment horizontal="right"/>
    </xf>
    <xf numFmtId="165" fontId="4" fillId="0" borderId="8" xfId="0" applyNumberFormat="1" applyFont="1" applyBorder="1" applyAlignment="1" applyProtection="1">
      <alignment horizontal="right"/>
    </xf>
    <xf numFmtId="165" fontId="4" fillId="0" borderId="0" xfId="0" applyNumberFormat="1" applyFont="1" applyBorder="1" applyAlignment="1" applyProtection="1">
      <alignment horizontal="right"/>
    </xf>
    <xf numFmtId="165" fontId="4" fillId="0" borderId="9" xfId="0" applyNumberFormat="1" applyFont="1" applyBorder="1" applyAlignment="1" applyProtection="1">
      <alignment horizontal="right"/>
    </xf>
    <xf numFmtId="165" fontId="4" fillId="0" borderId="20" xfId="0" applyNumberFormat="1" applyFont="1" applyFill="1" applyBorder="1" applyAlignment="1" applyProtection="1">
      <alignment horizontal="right"/>
    </xf>
    <xf numFmtId="165" fontId="4" fillId="0" borderId="18" xfId="0" applyNumberFormat="1" applyFont="1" applyBorder="1" applyAlignment="1" applyProtection="1">
      <alignment horizontal="right"/>
    </xf>
    <xf numFmtId="37" fontId="7" fillId="0" borderId="1" xfId="0" applyNumberFormat="1" applyFont="1" applyBorder="1" applyAlignment="1" applyProtection="1">
      <alignment horizontal="right"/>
    </xf>
    <xf numFmtId="164" fontId="7" fillId="0" borderId="20" xfId="0" applyNumberFormat="1" applyFont="1" applyBorder="1" applyAlignment="1" applyProtection="1">
      <alignment horizontal="right"/>
    </xf>
    <xf numFmtId="165" fontId="4" fillId="0" borderId="8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165" fontId="4" fillId="0" borderId="20" xfId="0" applyNumberFormat="1" applyFont="1" applyFill="1" applyBorder="1" applyAlignment="1">
      <alignment horizontal="right"/>
    </xf>
    <xf numFmtId="165" fontId="4" fillId="0" borderId="18" xfId="0" applyNumberFormat="1" applyFont="1" applyBorder="1" applyAlignment="1">
      <alignment horizontal="right"/>
    </xf>
    <xf numFmtId="165" fontId="4" fillId="0" borderId="20" xfId="0" applyNumberFormat="1" applyFont="1" applyBorder="1" applyAlignment="1">
      <alignment horizontal="right"/>
    </xf>
    <xf numFmtId="165" fontId="11" fillId="0" borderId="8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165" fontId="11" fillId="0" borderId="20" xfId="0" applyNumberFormat="1" applyFont="1" applyFill="1" applyBorder="1" applyAlignment="1">
      <alignment horizontal="right"/>
    </xf>
    <xf numFmtId="165" fontId="11" fillId="0" borderId="18" xfId="0" applyNumberFormat="1" applyFont="1" applyBorder="1" applyAlignment="1">
      <alignment horizontal="right"/>
    </xf>
    <xf numFmtId="165" fontId="2" fillId="0" borderId="8" xfId="0" applyNumberFormat="1" applyFont="1" applyBorder="1" applyAlignment="1" applyProtection="1">
      <alignment horizontal="right"/>
    </xf>
    <xf numFmtId="165" fontId="4" fillId="0" borderId="8" xfId="0" applyNumberFormat="1" applyFont="1" applyFill="1" applyBorder="1" applyAlignment="1" applyProtection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165" fontId="4" fillId="0" borderId="18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 applyProtection="1">
      <alignment horizontal="right"/>
    </xf>
    <xf numFmtId="165" fontId="6" fillId="0" borderId="8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Border="1" applyAlignment="1" applyProtection="1">
      <alignment horizontal="right"/>
    </xf>
    <xf numFmtId="165" fontId="6" fillId="0" borderId="9" xfId="0" applyNumberFormat="1" applyFont="1" applyFill="1" applyBorder="1" applyAlignment="1" applyProtection="1">
      <alignment horizontal="right"/>
    </xf>
    <xf numFmtId="165" fontId="6" fillId="0" borderId="18" xfId="0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 applyProtection="1">
      <alignment horizontal="right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0" borderId="16" xfId="0" applyFont="1" applyBorder="1"/>
    <xf numFmtId="0" fontId="2" fillId="2" borderId="13" xfId="0" applyFont="1" applyFill="1" applyBorder="1"/>
    <xf numFmtId="0" fontId="2" fillId="0" borderId="8" xfId="0" applyFont="1" applyBorder="1"/>
    <xf numFmtId="0" fontId="0" fillId="0" borderId="8" xfId="0" applyBorder="1"/>
    <xf numFmtId="0" fontId="10" fillId="0" borderId="8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left"/>
    </xf>
    <xf numFmtId="0" fontId="2" fillId="0" borderId="13" xfId="0" applyFont="1" applyBorder="1"/>
    <xf numFmtId="0" fontId="4" fillId="0" borderId="1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165" fontId="6" fillId="0" borderId="21" xfId="0" applyNumberFormat="1" applyFont="1" applyBorder="1" applyAlignment="1" applyProtection="1">
      <alignment horizontal="right"/>
    </xf>
    <xf numFmtId="165" fontId="6" fillId="0" borderId="22" xfId="0" applyNumberFormat="1" applyFont="1" applyBorder="1" applyAlignment="1" applyProtection="1">
      <alignment horizontal="right"/>
    </xf>
    <xf numFmtId="165" fontId="6" fillId="0" borderId="24" xfId="0" applyNumberFormat="1" applyFont="1" applyBorder="1" applyAlignment="1" applyProtection="1">
      <alignment horizontal="right"/>
    </xf>
    <xf numFmtId="165" fontId="6" fillId="0" borderId="25" xfId="0" applyNumberFormat="1" applyFont="1" applyFill="1" applyBorder="1" applyAlignment="1" applyProtection="1">
      <alignment horizontal="right"/>
    </xf>
    <xf numFmtId="165" fontId="6" fillId="0" borderId="26" xfId="0" applyNumberFormat="1" applyFont="1" applyBorder="1" applyAlignment="1" applyProtection="1">
      <alignment horizontal="right"/>
    </xf>
    <xf numFmtId="165" fontId="6" fillId="0" borderId="25" xfId="0" applyNumberFormat="1" applyFont="1" applyBorder="1" applyAlignment="1" applyProtection="1">
      <alignment horizontal="right"/>
    </xf>
    <xf numFmtId="164" fontId="8" fillId="0" borderId="23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4" fontId="8" fillId="0" borderId="25" xfId="0" applyNumberFormat="1" applyFont="1" applyBorder="1" applyAlignment="1" applyProtection="1">
      <alignment horizontal="right"/>
    </xf>
    <xf numFmtId="0" fontId="2" fillId="0" borderId="21" xfId="0" applyFont="1" applyBorder="1"/>
    <xf numFmtId="165" fontId="2" fillId="0" borderId="21" xfId="0" applyNumberFormat="1" applyFont="1" applyBorder="1" applyAlignment="1" applyProtection="1">
      <alignment horizontal="right"/>
    </xf>
    <xf numFmtId="0" fontId="2" fillId="2" borderId="28" xfId="0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/>
    <xf numFmtId="0" fontId="4" fillId="0" borderId="28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165" fontId="6" fillId="0" borderId="31" xfId="0" applyNumberFormat="1" applyFont="1" applyBorder="1" applyAlignment="1" applyProtection="1">
      <alignment horizontal="right"/>
    </xf>
    <xf numFmtId="165" fontId="4" fillId="0" borderId="29" xfId="0" applyNumberFormat="1" applyFont="1" applyBorder="1" applyAlignment="1" applyProtection="1">
      <alignment horizontal="right"/>
    </xf>
    <xf numFmtId="165" fontId="6" fillId="0" borderId="29" xfId="0" applyNumberFormat="1" applyFont="1" applyBorder="1" applyAlignment="1" applyProtection="1">
      <alignment horizontal="right"/>
    </xf>
    <xf numFmtId="165" fontId="4" fillId="0" borderId="29" xfId="0" applyNumberFormat="1" applyFont="1" applyBorder="1" applyAlignment="1">
      <alignment horizontal="right"/>
    </xf>
    <xf numFmtId="165" fontId="11" fillId="0" borderId="29" xfId="0" applyNumberFormat="1" applyFont="1" applyBorder="1" applyAlignment="1">
      <alignment horizontal="right"/>
    </xf>
    <xf numFmtId="165" fontId="4" fillId="0" borderId="29" xfId="0" applyNumberFormat="1" applyFont="1" applyFill="1" applyBorder="1" applyAlignment="1">
      <alignment horizontal="right"/>
    </xf>
    <xf numFmtId="165" fontId="6" fillId="0" borderId="29" xfId="0" applyNumberFormat="1" applyFont="1" applyFill="1" applyBorder="1" applyAlignment="1" applyProtection="1">
      <alignment horizontal="right"/>
    </xf>
    <xf numFmtId="165" fontId="6" fillId="0" borderId="30" xfId="0" applyNumberFormat="1" applyFont="1" applyFill="1" applyBorder="1" applyProtection="1"/>
    <xf numFmtId="0" fontId="11" fillId="0" borderId="8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AF85"/>
  <sheetViews>
    <sheetView tabSelected="1" defaultGridColor="0" colorId="22" zoomScale="65" zoomScaleNormal="6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M78" sqref="M78"/>
    </sheetView>
  </sheetViews>
  <sheetFormatPr defaultColWidth="11.44140625" defaultRowHeight="15"/>
  <cols>
    <col min="1" max="1" width="2" style="16" customWidth="1"/>
    <col min="2" max="2" width="23.33203125" style="16" customWidth="1"/>
    <col min="3" max="3" width="6" style="16" customWidth="1"/>
    <col min="4" max="4" width="6.33203125" style="16" customWidth="1"/>
    <col min="5" max="5" width="16.5546875" style="16" bestFit="1" customWidth="1"/>
    <col min="6" max="6" width="16.6640625" style="16" customWidth="1"/>
    <col min="7" max="7" width="16.5546875" style="16" customWidth="1"/>
    <col min="8" max="8" width="14.6640625" style="16" bestFit="1" customWidth="1"/>
    <col min="9" max="9" width="12.109375" style="16" bestFit="1" customWidth="1"/>
    <col min="10" max="10" width="18.21875" style="49" customWidth="1"/>
    <col min="11" max="11" width="15" style="16" bestFit="1" customWidth="1"/>
    <col min="12" max="12" width="18.88671875" style="16" customWidth="1"/>
    <col min="13" max="13" width="16.77734375" style="16" customWidth="1"/>
    <col min="14" max="14" width="7.77734375" style="16" customWidth="1"/>
    <col min="15" max="15" width="1.5546875" style="37" customWidth="1"/>
    <col min="17" max="17" width="11.44140625" customWidth="1"/>
  </cols>
  <sheetData>
    <row r="1" spans="1:32" s="43" customFormat="1" ht="18">
      <c r="A1" s="167" t="s">
        <v>32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55"/>
    </row>
    <row r="2" spans="1:32" s="43" customFormat="1" ht="18">
      <c r="A2" s="167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55"/>
    </row>
    <row r="3" spans="1:32" s="43" customFormat="1" ht="18">
      <c r="A3" s="167" t="s">
        <v>24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55"/>
    </row>
    <row r="4" spans="1:32" ht="15.7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32" ht="16.5" thickBot="1">
      <c r="A5" s="6"/>
      <c r="B5" s="2"/>
      <c r="C5" s="2"/>
      <c r="D5" s="2"/>
      <c r="E5" s="2"/>
      <c r="F5" s="2"/>
      <c r="G5" s="2"/>
      <c r="H5" s="2"/>
      <c r="I5" s="2"/>
      <c r="J5" s="50"/>
      <c r="K5" s="2"/>
      <c r="L5" s="2"/>
      <c r="M5" s="2"/>
      <c r="N5" s="2"/>
    </row>
    <row r="6" spans="1:32" s="16" customFormat="1">
      <c r="A6" s="7"/>
      <c r="B6" s="14"/>
      <c r="C6" s="12"/>
      <c r="D6" s="13"/>
      <c r="E6" s="14"/>
      <c r="F6" s="12"/>
      <c r="G6" s="15"/>
      <c r="H6" s="15"/>
      <c r="I6" s="12"/>
      <c r="J6" s="123"/>
      <c r="K6" s="59"/>
      <c r="L6" s="149"/>
      <c r="M6" s="62"/>
      <c r="N6" s="13"/>
      <c r="O6" s="37"/>
    </row>
    <row r="7" spans="1:32" s="16" customFormat="1">
      <c r="A7" s="7"/>
      <c r="B7" s="18"/>
      <c r="C7" s="21"/>
      <c r="D7" s="3"/>
      <c r="E7" s="18"/>
      <c r="F7" s="27" t="s">
        <v>1</v>
      </c>
      <c r="G7" s="20"/>
      <c r="H7" s="20"/>
      <c r="I7" s="21"/>
      <c r="J7" s="124" t="s">
        <v>44</v>
      </c>
      <c r="K7" s="60"/>
      <c r="L7" s="150" t="s">
        <v>27</v>
      </c>
      <c r="M7" s="63"/>
      <c r="N7" s="22" t="s">
        <v>3</v>
      </c>
      <c r="O7" s="37"/>
    </row>
    <row r="8" spans="1:32" s="16" customFormat="1">
      <c r="A8" s="7"/>
      <c r="B8" s="18" t="s">
        <v>4</v>
      </c>
      <c r="C8" s="21"/>
      <c r="D8" s="3"/>
      <c r="E8" s="23"/>
      <c r="F8" s="24" t="s">
        <v>5</v>
      </c>
      <c r="G8" s="25" t="s">
        <v>6</v>
      </c>
      <c r="H8" s="26" t="s">
        <v>7</v>
      </c>
      <c r="I8" s="27" t="s">
        <v>20</v>
      </c>
      <c r="J8" s="124" t="s">
        <v>13</v>
      </c>
      <c r="K8" s="60" t="s">
        <v>8</v>
      </c>
      <c r="L8" s="150" t="s">
        <v>28</v>
      </c>
      <c r="M8" s="64" t="s">
        <v>2</v>
      </c>
      <c r="N8" s="22" t="s">
        <v>9</v>
      </c>
      <c r="O8" s="37"/>
    </row>
    <row r="9" spans="1:32" s="16" customFormat="1" ht="15.75" thickBot="1">
      <c r="A9" s="7"/>
      <c r="B9" s="126" t="s">
        <v>10</v>
      </c>
      <c r="C9" s="4"/>
      <c r="D9" s="5"/>
      <c r="E9" s="28" t="s">
        <v>11</v>
      </c>
      <c r="F9" s="29" t="s">
        <v>12</v>
      </c>
      <c r="G9" s="30" t="s">
        <v>25</v>
      </c>
      <c r="H9" s="31"/>
      <c r="I9" s="4"/>
      <c r="J9" s="125"/>
      <c r="K9" s="61"/>
      <c r="L9" s="151"/>
      <c r="M9" s="65"/>
      <c r="N9" s="5"/>
      <c r="O9" s="56"/>
    </row>
    <row r="10" spans="1:32" s="16" customFormat="1">
      <c r="A10" s="32"/>
      <c r="B10" s="11"/>
      <c r="C10" s="45"/>
      <c r="D10" s="46"/>
      <c r="E10" s="66"/>
      <c r="F10" s="67" t="s">
        <v>0</v>
      </c>
      <c r="G10" s="68"/>
      <c r="H10" s="68"/>
      <c r="I10" s="67"/>
      <c r="J10" s="69"/>
      <c r="K10" s="70"/>
      <c r="L10" s="152"/>
      <c r="M10" s="71"/>
      <c r="N10" s="72"/>
      <c r="O10" s="37"/>
    </row>
    <row r="11" spans="1:32" s="16" customFormat="1">
      <c r="A11" s="32"/>
      <c r="B11" s="127" t="s">
        <v>14</v>
      </c>
      <c r="C11" s="8"/>
      <c r="D11" s="7"/>
      <c r="E11" s="73"/>
      <c r="F11" s="74"/>
      <c r="G11" s="75"/>
      <c r="H11" s="75"/>
      <c r="I11" s="74"/>
      <c r="J11" s="76" t="s">
        <v>0</v>
      </c>
      <c r="K11" s="77"/>
      <c r="L11" s="153"/>
      <c r="M11" s="78"/>
      <c r="N11" s="79"/>
      <c r="O11" s="37"/>
    </row>
    <row r="12" spans="1:32" s="16" customFormat="1">
      <c r="A12" s="32"/>
      <c r="B12" s="17"/>
      <c r="C12" s="8"/>
      <c r="D12" s="7"/>
      <c r="E12" s="73"/>
      <c r="F12" s="74"/>
      <c r="G12" s="75"/>
      <c r="H12" s="75"/>
      <c r="I12" s="74"/>
      <c r="J12" s="76"/>
      <c r="K12" s="77"/>
      <c r="L12" s="153"/>
      <c r="M12" s="78"/>
      <c r="N12" s="79"/>
      <c r="O12" s="37"/>
    </row>
    <row r="13" spans="1:32" ht="15.75">
      <c r="A13" s="32"/>
      <c r="B13" s="128" t="s">
        <v>31</v>
      </c>
      <c r="C13" s="44"/>
      <c r="D13" s="47"/>
      <c r="E13" s="80">
        <v>56580</v>
      </c>
      <c r="F13" s="81">
        <v>0</v>
      </c>
      <c r="G13" s="82">
        <v>522500</v>
      </c>
      <c r="H13" s="82">
        <v>12363595</v>
      </c>
      <c r="I13" s="81">
        <v>0</v>
      </c>
      <c r="J13" s="83">
        <f>SUM(E13:I13)</f>
        <v>12942675</v>
      </c>
      <c r="K13" s="84">
        <v>0</v>
      </c>
      <c r="L13" s="154">
        <v>0</v>
      </c>
      <c r="M13" s="85">
        <f>SUM(J13:L13)</f>
        <v>12942675</v>
      </c>
      <c r="N13" s="86">
        <f t="shared" ref="N13:N21" si="0">(M13/$M$22)*100</f>
        <v>0.19812421874510358</v>
      </c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0.25" customHeight="1">
      <c r="A14" s="32"/>
      <c r="B14" s="129" t="s">
        <v>35</v>
      </c>
      <c r="C14" s="44"/>
      <c r="D14" s="47"/>
      <c r="E14" s="80">
        <v>247700582</v>
      </c>
      <c r="F14" s="81">
        <v>1200743541</v>
      </c>
      <c r="G14" s="82">
        <v>1367483872.2900002</v>
      </c>
      <c r="H14" s="82">
        <v>-973067</v>
      </c>
      <c r="I14" s="81">
        <v>0</v>
      </c>
      <c r="J14" s="83">
        <f t="shared" ref="J14:J21" si="1">SUM(E14:I14)</f>
        <v>2814954928.29</v>
      </c>
      <c r="K14" s="84">
        <v>0</v>
      </c>
      <c r="L14" s="154">
        <v>0</v>
      </c>
      <c r="M14" s="85">
        <f t="shared" ref="M14:M21" si="2">SUM(J14:L14)</f>
        <v>2814954928.29</v>
      </c>
      <c r="N14" s="86">
        <f t="shared" si="0"/>
        <v>43.090840646940087</v>
      </c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>
      <c r="A15" s="32"/>
      <c r="B15" s="128" t="s">
        <v>30</v>
      </c>
      <c r="C15" s="44"/>
      <c r="D15" s="47"/>
      <c r="E15" s="80">
        <v>14932667</v>
      </c>
      <c r="F15" s="81">
        <v>0</v>
      </c>
      <c r="G15" s="82">
        <v>0</v>
      </c>
      <c r="H15" s="82"/>
      <c r="I15" s="81">
        <v>0</v>
      </c>
      <c r="J15" s="83">
        <f t="shared" si="1"/>
        <v>14932667</v>
      </c>
      <c r="K15" s="84">
        <v>0</v>
      </c>
      <c r="L15" s="154">
        <v>0</v>
      </c>
      <c r="M15" s="85">
        <f t="shared" si="2"/>
        <v>14932667</v>
      </c>
      <c r="N15" s="86">
        <f t="shared" si="0"/>
        <v>0.22858667031010124</v>
      </c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>
      <c r="A16" s="32"/>
      <c r="B16" s="128" t="s">
        <v>36</v>
      </c>
      <c r="C16" s="44"/>
      <c r="D16" s="47"/>
      <c r="E16" s="80"/>
      <c r="F16" s="81">
        <v>1994769</v>
      </c>
      <c r="G16" s="82">
        <v>0</v>
      </c>
      <c r="H16" s="82">
        <v>318040</v>
      </c>
      <c r="I16" s="81">
        <v>0</v>
      </c>
      <c r="J16" s="83">
        <f t="shared" si="1"/>
        <v>2312809</v>
      </c>
      <c r="K16" s="84">
        <v>0</v>
      </c>
      <c r="L16" s="154">
        <v>1399069</v>
      </c>
      <c r="M16" s="85">
        <f t="shared" si="2"/>
        <v>3711878</v>
      </c>
      <c r="N16" s="86">
        <f t="shared" si="0"/>
        <v>5.6820783093691027E-2</v>
      </c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>
      <c r="A17" s="32"/>
      <c r="B17" s="128" t="s">
        <v>42</v>
      </c>
      <c r="C17" s="44"/>
      <c r="D17" s="47"/>
      <c r="E17" s="80">
        <v>20399186</v>
      </c>
      <c r="F17" s="81">
        <v>8390000</v>
      </c>
      <c r="G17" s="82">
        <v>0</v>
      </c>
      <c r="H17" s="82">
        <v>207533</v>
      </c>
      <c r="I17" s="81">
        <v>0</v>
      </c>
      <c r="J17" s="83">
        <f t="shared" si="1"/>
        <v>28996719</v>
      </c>
      <c r="K17" s="84">
        <v>55660941</v>
      </c>
      <c r="L17" s="154">
        <v>0</v>
      </c>
      <c r="M17" s="85">
        <f t="shared" si="2"/>
        <v>84657660</v>
      </c>
      <c r="N17" s="86">
        <f t="shared" si="0"/>
        <v>1.2959247410823964</v>
      </c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>
      <c r="A18" s="32"/>
      <c r="B18" s="128" t="s">
        <v>37</v>
      </c>
      <c r="C18" s="44"/>
      <c r="D18" s="47"/>
      <c r="E18" s="80">
        <v>2925000</v>
      </c>
      <c r="F18" s="81">
        <v>6132579</v>
      </c>
      <c r="G18" s="82">
        <v>0</v>
      </c>
      <c r="H18" s="82"/>
      <c r="I18" s="81">
        <v>0</v>
      </c>
      <c r="J18" s="83">
        <f t="shared" si="1"/>
        <v>9057579</v>
      </c>
      <c r="K18" s="84">
        <v>297000</v>
      </c>
      <c r="L18" s="154">
        <v>0</v>
      </c>
      <c r="M18" s="85">
        <f t="shared" si="2"/>
        <v>9354579</v>
      </c>
      <c r="N18" s="86">
        <f t="shared" si="0"/>
        <v>0.14319826898723426</v>
      </c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>
      <c r="A19" s="32"/>
      <c r="B19" s="128" t="s">
        <v>33</v>
      </c>
      <c r="C19" s="44"/>
      <c r="D19" s="47"/>
      <c r="E19" s="80">
        <v>871000</v>
      </c>
      <c r="F19" s="81">
        <v>0</v>
      </c>
      <c r="G19" s="82">
        <v>0</v>
      </c>
      <c r="H19" s="82">
        <v>95000</v>
      </c>
      <c r="I19" s="81">
        <v>0</v>
      </c>
      <c r="J19" s="83">
        <f t="shared" si="1"/>
        <v>966000</v>
      </c>
      <c r="K19" s="84">
        <v>0</v>
      </c>
      <c r="L19" s="154">
        <v>0</v>
      </c>
      <c r="M19" s="85">
        <f t="shared" si="2"/>
        <v>966000</v>
      </c>
      <c r="N19" s="86">
        <f t="shared" si="0"/>
        <v>1.4787360055612155E-2</v>
      </c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>
      <c r="A20" s="32"/>
      <c r="B20" s="128" t="s">
        <v>29</v>
      </c>
      <c r="C20" s="44"/>
      <c r="D20" s="47"/>
      <c r="E20" s="80">
        <v>24622738</v>
      </c>
      <c r="F20" s="81">
        <v>4479018</v>
      </c>
      <c r="G20" s="82">
        <v>136432</v>
      </c>
      <c r="H20" s="82">
        <v>31108</v>
      </c>
      <c r="I20" s="81">
        <v>0</v>
      </c>
      <c r="J20" s="83">
        <f t="shared" si="1"/>
        <v>29269296</v>
      </c>
      <c r="K20" s="84">
        <v>14255901</v>
      </c>
      <c r="L20" s="154">
        <v>0</v>
      </c>
      <c r="M20" s="85">
        <f t="shared" si="2"/>
        <v>43525197</v>
      </c>
      <c r="N20" s="86">
        <f t="shared" si="0"/>
        <v>0.66627614858224637</v>
      </c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>
      <c r="A21" s="32"/>
      <c r="B21" s="128" t="s">
        <v>34</v>
      </c>
      <c r="C21" s="44"/>
      <c r="D21" s="47"/>
      <c r="E21" s="80">
        <v>1918437396</v>
      </c>
      <c r="F21" s="81">
        <v>1390151640</v>
      </c>
      <c r="G21" s="82">
        <v>103339861</v>
      </c>
      <c r="H21" s="82">
        <v>35197423</v>
      </c>
      <c r="I21" s="81">
        <v>0</v>
      </c>
      <c r="J21" s="83">
        <f t="shared" si="1"/>
        <v>3447126320</v>
      </c>
      <c r="K21" s="84">
        <v>100291297</v>
      </c>
      <c r="L21" s="154">
        <v>143000</v>
      </c>
      <c r="M21" s="85">
        <f t="shared" si="2"/>
        <v>3547560617</v>
      </c>
      <c r="N21" s="86">
        <f t="shared" si="0"/>
        <v>54.305441162203529</v>
      </c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>
      <c r="A22" s="32"/>
      <c r="B22" s="135" t="s">
        <v>15</v>
      </c>
      <c r="C22" s="136"/>
      <c r="D22" s="137"/>
      <c r="E22" s="138">
        <f>SUM(E13:E21)</f>
        <v>2229945149</v>
      </c>
      <c r="F22" s="139">
        <f t="shared" ref="F22:M22" si="3">SUM(F13:F21)</f>
        <v>2611891547</v>
      </c>
      <c r="G22" s="140">
        <f t="shared" si="3"/>
        <v>1471482665.2900002</v>
      </c>
      <c r="H22" s="140">
        <f t="shared" si="3"/>
        <v>47239632</v>
      </c>
      <c r="I22" s="139">
        <f t="shared" si="3"/>
        <v>0</v>
      </c>
      <c r="J22" s="141">
        <f t="shared" si="3"/>
        <v>6360558993.29</v>
      </c>
      <c r="K22" s="142">
        <f t="shared" si="3"/>
        <v>170505139</v>
      </c>
      <c r="L22" s="155">
        <f t="shared" si="3"/>
        <v>1542069</v>
      </c>
      <c r="M22" s="143">
        <f t="shared" si="3"/>
        <v>6532606201.29</v>
      </c>
      <c r="N22" s="144">
        <f>(M22/$M$71)*100</f>
        <v>67.101327296905254</v>
      </c>
      <c r="O22" s="3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>
      <c r="A23" s="32"/>
      <c r="B23" s="17"/>
      <c r="C23" s="8"/>
      <c r="D23" s="7"/>
      <c r="E23" s="94"/>
      <c r="F23" s="95"/>
      <c r="G23" s="96"/>
      <c r="H23" s="96"/>
      <c r="I23" s="95"/>
      <c r="J23" s="97" t="s">
        <v>0</v>
      </c>
      <c r="K23" s="98"/>
      <c r="L23" s="156"/>
      <c r="M23" s="85" t="s">
        <v>0</v>
      </c>
      <c r="N23" s="99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>
      <c r="A24" s="32"/>
      <c r="B24" s="127" t="s">
        <v>16</v>
      </c>
      <c r="C24" s="8"/>
      <c r="D24" s="7"/>
      <c r="E24" s="94"/>
      <c r="F24" s="95"/>
      <c r="G24" s="96"/>
      <c r="H24" s="96"/>
      <c r="I24" s="95"/>
      <c r="J24" s="97" t="s">
        <v>0</v>
      </c>
      <c r="K24" s="98"/>
      <c r="L24" s="156"/>
      <c r="M24" s="85" t="s">
        <v>0</v>
      </c>
      <c r="N24" s="99"/>
      <c r="O24" s="3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>
      <c r="A25" s="32"/>
      <c r="B25" s="17"/>
      <c r="C25" s="8"/>
      <c r="D25" s="7"/>
      <c r="E25" s="94"/>
      <c r="F25" s="95"/>
      <c r="G25" s="96"/>
      <c r="H25" s="96"/>
      <c r="I25" s="95"/>
      <c r="J25" s="97" t="s">
        <v>0</v>
      </c>
      <c r="K25" s="98" t="s">
        <v>0</v>
      </c>
      <c r="L25" s="156" t="s">
        <v>0</v>
      </c>
      <c r="M25" s="85" t="s">
        <v>0</v>
      </c>
      <c r="N25" s="99"/>
      <c r="O25" s="3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>
      <c r="A26" s="32"/>
      <c r="B26" s="128" t="s">
        <v>31</v>
      </c>
      <c r="C26" s="44"/>
      <c r="D26" s="47"/>
      <c r="E26" s="80">
        <v>0</v>
      </c>
      <c r="F26" s="81">
        <v>0</v>
      </c>
      <c r="G26" s="82">
        <v>0</v>
      </c>
      <c r="H26" s="82">
        <v>1374000</v>
      </c>
      <c r="I26" s="81">
        <v>0</v>
      </c>
      <c r="J26" s="83">
        <f t="shared" ref="J26:J33" si="4">SUM(E26:I26)</f>
        <v>1374000</v>
      </c>
      <c r="K26" s="84">
        <v>0</v>
      </c>
      <c r="L26" s="154">
        <v>0</v>
      </c>
      <c r="M26" s="85">
        <f>SUM(J26:L26)</f>
        <v>1374000</v>
      </c>
      <c r="N26" s="86">
        <f t="shared" ref="N26:N33" si="5">(M26/$M$34)*100</f>
        <v>0.10282530154962152</v>
      </c>
      <c r="O26" s="3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>
      <c r="A27" s="32"/>
      <c r="B27" s="128" t="s">
        <v>35</v>
      </c>
      <c r="C27" s="44"/>
      <c r="D27" s="47"/>
      <c r="E27" s="80">
        <v>136258743</v>
      </c>
      <c r="F27" s="81">
        <v>91861370</v>
      </c>
      <c r="G27" s="82">
        <v>238258537</v>
      </c>
      <c r="H27" s="82">
        <v>-225300</v>
      </c>
      <c r="I27" s="81">
        <v>0</v>
      </c>
      <c r="J27" s="83">
        <f t="shared" si="4"/>
        <v>466153350</v>
      </c>
      <c r="K27" s="84">
        <v>0</v>
      </c>
      <c r="L27" s="154">
        <v>0</v>
      </c>
      <c r="M27" s="85">
        <f t="shared" ref="M27:M33" si="6">SUM(J27:L27)</f>
        <v>466153350</v>
      </c>
      <c r="N27" s="86">
        <f t="shared" si="5"/>
        <v>34.885268400375743</v>
      </c>
      <c r="O27" s="3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>
      <c r="A28" s="32"/>
      <c r="B28" s="128" t="s">
        <v>30</v>
      </c>
      <c r="C28" s="44"/>
      <c r="D28" s="47"/>
      <c r="E28" s="80">
        <v>2972000</v>
      </c>
      <c r="F28" s="81">
        <v>0</v>
      </c>
      <c r="G28" s="82">
        <v>0</v>
      </c>
      <c r="H28" s="82">
        <v>0</v>
      </c>
      <c r="I28" s="81">
        <v>0</v>
      </c>
      <c r="J28" s="83">
        <f t="shared" si="4"/>
        <v>2972000</v>
      </c>
      <c r="K28" s="84">
        <v>0</v>
      </c>
      <c r="L28" s="154">
        <v>0</v>
      </c>
      <c r="M28" s="85">
        <f t="shared" si="6"/>
        <v>2972000</v>
      </c>
      <c r="N28" s="86">
        <f t="shared" si="5"/>
        <v>0.22241397103746371</v>
      </c>
      <c r="O28" s="3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>
      <c r="A29" s="32"/>
      <c r="B29" s="128" t="s">
        <v>42</v>
      </c>
      <c r="C29" s="44"/>
      <c r="D29" s="47"/>
      <c r="E29" s="80">
        <v>4898226</v>
      </c>
      <c r="F29" s="81">
        <v>0</v>
      </c>
      <c r="G29" s="82">
        <v>52862</v>
      </c>
      <c r="H29" s="82">
        <v>-5811</v>
      </c>
      <c r="I29" s="81">
        <v>0</v>
      </c>
      <c r="J29" s="83">
        <f t="shared" si="4"/>
        <v>4945277</v>
      </c>
      <c r="K29" s="84">
        <v>20553514</v>
      </c>
      <c r="L29" s="154">
        <v>0</v>
      </c>
      <c r="M29" s="85">
        <f t="shared" si="6"/>
        <v>25498791</v>
      </c>
      <c r="N29" s="86">
        <f t="shared" si="5"/>
        <v>1.9082393549678132</v>
      </c>
      <c r="O29" s="3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>
      <c r="A30" s="32"/>
      <c r="B30" s="128" t="s">
        <v>38</v>
      </c>
      <c r="C30" s="44"/>
      <c r="D30" s="47"/>
      <c r="E30" s="80">
        <v>0</v>
      </c>
      <c r="F30" s="81">
        <v>0</v>
      </c>
      <c r="G30" s="82">
        <v>0</v>
      </c>
      <c r="H30" s="82">
        <v>907371</v>
      </c>
      <c r="I30" s="81">
        <v>0</v>
      </c>
      <c r="J30" s="83">
        <f t="shared" si="4"/>
        <v>907371</v>
      </c>
      <c r="K30" s="84">
        <v>0</v>
      </c>
      <c r="L30" s="154">
        <v>0</v>
      </c>
      <c r="M30" s="85">
        <f t="shared" si="6"/>
        <v>907371</v>
      </c>
      <c r="N30" s="86">
        <f t="shared" si="5"/>
        <v>6.7904437185139471E-2</v>
      </c>
      <c r="O30" s="3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>
      <c r="A31" s="32"/>
      <c r="B31" s="128" t="s">
        <v>29</v>
      </c>
      <c r="C31" s="44"/>
      <c r="D31" s="47"/>
      <c r="E31" s="80">
        <v>5114838</v>
      </c>
      <c r="F31" s="81">
        <v>232652</v>
      </c>
      <c r="G31" s="82">
        <v>16800</v>
      </c>
      <c r="H31" s="82">
        <v>-92000</v>
      </c>
      <c r="I31" s="81">
        <v>0</v>
      </c>
      <c r="J31" s="83">
        <f t="shared" si="4"/>
        <v>5272290</v>
      </c>
      <c r="K31" s="84">
        <v>7798741</v>
      </c>
      <c r="L31" s="154">
        <v>0</v>
      </c>
      <c r="M31" s="85">
        <f t="shared" si="6"/>
        <v>13071031</v>
      </c>
      <c r="N31" s="86">
        <f t="shared" si="5"/>
        <v>0.97818974100396716</v>
      </c>
      <c r="O31" s="3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>
      <c r="A32" s="32"/>
      <c r="B32" s="128" t="s">
        <v>40</v>
      </c>
      <c r="C32" s="44"/>
      <c r="D32" s="47"/>
      <c r="E32" s="80">
        <v>1978832</v>
      </c>
      <c r="F32" s="81">
        <v>0</v>
      </c>
      <c r="G32" s="82">
        <v>0</v>
      </c>
      <c r="H32" s="82">
        <v>150000</v>
      </c>
      <c r="I32" s="81">
        <v>0</v>
      </c>
      <c r="J32" s="83">
        <f t="shared" si="4"/>
        <v>2128832</v>
      </c>
      <c r="K32" s="84">
        <v>0</v>
      </c>
      <c r="L32" s="154">
        <v>0</v>
      </c>
      <c r="M32" s="85">
        <f t="shared" si="6"/>
        <v>2128832</v>
      </c>
      <c r="N32" s="86">
        <f t="shared" si="5"/>
        <v>0.15931425935115276</v>
      </c>
      <c r="O32" s="3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>
      <c r="A33" s="32"/>
      <c r="B33" s="128" t="s">
        <v>34</v>
      </c>
      <c r="C33" s="44"/>
      <c r="D33" s="47"/>
      <c r="E33" s="80">
        <v>680007155.92000008</v>
      </c>
      <c r="F33" s="81">
        <v>96021655</v>
      </c>
      <c r="G33" s="82">
        <v>3741328</v>
      </c>
      <c r="H33" s="82">
        <v>21240970.079999998</v>
      </c>
      <c r="I33" s="81">
        <v>0</v>
      </c>
      <c r="J33" s="83">
        <f t="shared" si="4"/>
        <v>801011109.00000012</v>
      </c>
      <c r="K33" s="84">
        <v>23130509</v>
      </c>
      <c r="L33" s="154">
        <v>0</v>
      </c>
      <c r="M33" s="85">
        <f t="shared" si="6"/>
        <v>824141618.00000012</v>
      </c>
      <c r="N33" s="86">
        <f t="shared" si="5"/>
        <v>61.675844534529112</v>
      </c>
      <c r="O33" s="3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>
      <c r="A34" s="32"/>
      <c r="B34" s="135" t="s">
        <v>17</v>
      </c>
      <c r="C34" s="136"/>
      <c r="D34" s="137"/>
      <c r="E34" s="138">
        <f>SUM(E26:E33)</f>
        <v>831229794.92000008</v>
      </c>
      <c r="F34" s="139">
        <f>SUM(F26:F33)</f>
        <v>188115677</v>
      </c>
      <c r="G34" s="140">
        <f>SUM(G26:G33)</f>
        <v>242069527</v>
      </c>
      <c r="H34" s="140">
        <f>SUM(H26:H33)</f>
        <v>23349230.079999998</v>
      </c>
      <c r="I34" s="139">
        <f>SUM(I26:I33)</f>
        <v>0</v>
      </c>
      <c r="J34" s="141">
        <f>SUM(E34:I34)</f>
        <v>1284764229</v>
      </c>
      <c r="K34" s="142">
        <f>SUM(K26:K33)</f>
        <v>51482764</v>
      </c>
      <c r="L34" s="155">
        <f>SUM(L26:L33)</f>
        <v>0</v>
      </c>
      <c r="M34" s="143">
        <f>SUM(M26:M33)</f>
        <v>1336246993</v>
      </c>
      <c r="N34" s="144">
        <f>(M34/$M$71)*100</f>
        <v>13.725601094566581</v>
      </c>
      <c r="O34" s="3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>
      <c r="A35" s="32"/>
      <c r="B35" s="17"/>
      <c r="C35" s="8"/>
      <c r="D35" s="7"/>
      <c r="E35" s="94"/>
      <c r="F35" s="95"/>
      <c r="G35" s="96"/>
      <c r="H35" s="96"/>
      <c r="I35" s="95"/>
      <c r="J35" s="97" t="s">
        <v>0</v>
      </c>
      <c r="K35" s="98"/>
      <c r="L35" s="156"/>
      <c r="M35" s="85" t="s">
        <v>0</v>
      </c>
      <c r="N35" s="99"/>
      <c r="O35" s="3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>
      <c r="A36" s="32"/>
      <c r="B36" s="127" t="s">
        <v>18</v>
      </c>
      <c r="C36" s="8"/>
      <c r="D36" s="7"/>
      <c r="E36" s="94"/>
      <c r="F36" s="95"/>
      <c r="G36" s="96"/>
      <c r="H36" s="96"/>
      <c r="I36" s="95"/>
      <c r="J36" s="97" t="s">
        <v>0</v>
      </c>
      <c r="K36" s="98"/>
      <c r="L36" s="156"/>
      <c r="M36" s="85" t="s">
        <v>0</v>
      </c>
      <c r="N36" s="99"/>
      <c r="O36" s="3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>
      <c r="A37" s="32"/>
      <c r="B37" s="17"/>
      <c r="C37" s="8"/>
      <c r="D37" s="7"/>
      <c r="E37" s="94"/>
      <c r="F37" s="95"/>
      <c r="G37" s="96"/>
      <c r="H37" s="96"/>
      <c r="I37" s="81"/>
      <c r="J37" s="97" t="s">
        <v>0</v>
      </c>
      <c r="K37" s="98"/>
      <c r="L37" s="156"/>
      <c r="M37" s="85" t="s">
        <v>0</v>
      </c>
      <c r="N37" s="99"/>
      <c r="O37" s="3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>
      <c r="A38" s="32"/>
      <c r="B38" s="128" t="s">
        <v>31</v>
      </c>
      <c r="C38" s="44"/>
      <c r="D38" s="47"/>
      <c r="E38" s="80">
        <v>0</v>
      </c>
      <c r="F38" s="81">
        <v>0</v>
      </c>
      <c r="G38" s="82">
        <v>0</v>
      </c>
      <c r="H38" s="82">
        <v>475000</v>
      </c>
      <c r="I38" s="81">
        <v>0</v>
      </c>
      <c r="J38" s="83">
        <f t="shared" ref="J38:J44" si="7">SUM(E38:I38)</f>
        <v>475000</v>
      </c>
      <c r="K38" s="84">
        <v>0</v>
      </c>
      <c r="L38" s="154">
        <v>0</v>
      </c>
      <c r="M38" s="85">
        <f>SUM(J38:L38)</f>
        <v>475000</v>
      </c>
      <c r="N38" s="86">
        <f t="shared" ref="N38:N44" si="8">(M38/$M$45)*100</f>
        <v>7.8450245038679742E-2</v>
      </c>
      <c r="O38" s="3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>
      <c r="A39" s="32"/>
      <c r="B39" s="128" t="s">
        <v>35</v>
      </c>
      <c r="C39" s="44"/>
      <c r="D39" s="47"/>
      <c r="E39" s="80">
        <v>82951545</v>
      </c>
      <c r="F39" s="81">
        <v>5141817</v>
      </c>
      <c r="G39" s="82">
        <v>0</v>
      </c>
      <c r="H39" s="82">
        <v>112860</v>
      </c>
      <c r="I39" s="81">
        <v>0</v>
      </c>
      <c r="J39" s="83">
        <f t="shared" si="7"/>
        <v>88206222</v>
      </c>
      <c r="K39" s="84">
        <v>0</v>
      </c>
      <c r="L39" s="154">
        <v>0</v>
      </c>
      <c r="M39" s="85">
        <f t="shared" ref="M39:M44" si="9">SUM(J39:L39)</f>
        <v>88206222</v>
      </c>
      <c r="N39" s="86">
        <f t="shared" si="8"/>
        <v>14.567999431234071</v>
      </c>
      <c r="O39" s="3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>
      <c r="A40" s="32"/>
      <c r="B40" s="128" t="s">
        <v>42</v>
      </c>
      <c r="C40" s="44"/>
      <c r="D40" s="47"/>
      <c r="E40" s="80">
        <v>3761638</v>
      </c>
      <c r="F40" s="81">
        <v>0</v>
      </c>
      <c r="G40" s="82">
        <v>0</v>
      </c>
      <c r="H40" s="82">
        <v>0</v>
      </c>
      <c r="I40" s="81">
        <v>0</v>
      </c>
      <c r="J40" s="83">
        <f t="shared" si="7"/>
        <v>3761638</v>
      </c>
      <c r="K40" s="84">
        <v>15911541</v>
      </c>
      <c r="L40" s="154">
        <v>0</v>
      </c>
      <c r="M40" s="85">
        <f t="shared" si="9"/>
        <v>19673179</v>
      </c>
      <c r="N40" s="86">
        <f t="shared" si="8"/>
        <v>3.2491909752417025</v>
      </c>
      <c r="O40" s="3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>
      <c r="A41" s="32"/>
      <c r="B41" s="128" t="s">
        <v>38</v>
      </c>
      <c r="C41" s="44"/>
      <c r="D41" s="47"/>
      <c r="E41" s="80">
        <v>0</v>
      </c>
      <c r="F41" s="81">
        <v>0</v>
      </c>
      <c r="G41" s="82">
        <v>0</v>
      </c>
      <c r="H41" s="82">
        <v>1070565</v>
      </c>
      <c r="I41" s="81">
        <v>0</v>
      </c>
      <c r="J41" s="83">
        <f t="shared" si="7"/>
        <v>1070565</v>
      </c>
      <c r="K41" s="84">
        <v>882230</v>
      </c>
      <c r="L41" s="154">
        <v>0</v>
      </c>
      <c r="M41" s="85">
        <f t="shared" si="9"/>
        <v>1952795</v>
      </c>
      <c r="N41" s="86">
        <f t="shared" si="8"/>
        <v>0.32252051844275498</v>
      </c>
      <c r="O41" s="3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>
      <c r="A42" s="32"/>
      <c r="B42" s="128" t="s">
        <v>37</v>
      </c>
      <c r="C42" s="44"/>
      <c r="D42" s="47"/>
      <c r="E42" s="80">
        <v>1428209</v>
      </c>
      <c r="F42" s="81">
        <v>2256462</v>
      </c>
      <c r="G42" s="82">
        <v>0</v>
      </c>
      <c r="H42" s="82">
        <v>4942</v>
      </c>
      <c r="I42" s="81">
        <v>0</v>
      </c>
      <c r="J42" s="83">
        <f t="shared" si="7"/>
        <v>3689613</v>
      </c>
      <c r="K42" s="84">
        <v>0</v>
      </c>
      <c r="L42" s="154">
        <v>0</v>
      </c>
      <c r="M42" s="85">
        <f t="shared" si="9"/>
        <v>3689613</v>
      </c>
      <c r="N42" s="86">
        <f t="shared" si="8"/>
        <v>0.60937061883768062</v>
      </c>
      <c r="O42" s="35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>
      <c r="A43" s="32"/>
      <c r="B43" s="128" t="s">
        <v>29</v>
      </c>
      <c r="C43" s="44"/>
      <c r="D43" s="47"/>
      <c r="E43" s="80">
        <v>7748795</v>
      </c>
      <c r="F43" s="81">
        <v>0</v>
      </c>
      <c r="G43" s="82">
        <v>0</v>
      </c>
      <c r="H43" s="82">
        <v>0</v>
      </c>
      <c r="I43" s="81">
        <v>0</v>
      </c>
      <c r="J43" s="83">
        <f t="shared" si="7"/>
        <v>7748795</v>
      </c>
      <c r="K43" s="84">
        <v>4421431</v>
      </c>
      <c r="L43" s="154">
        <v>0</v>
      </c>
      <c r="M43" s="85">
        <f t="shared" si="9"/>
        <v>12170226</v>
      </c>
      <c r="N43" s="86">
        <f t="shared" si="8"/>
        <v>2.0100151828970763</v>
      </c>
      <c r="O43" s="35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>
      <c r="A44" s="32"/>
      <c r="B44" s="128" t="s">
        <v>34</v>
      </c>
      <c r="C44" s="44"/>
      <c r="D44" s="47"/>
      <c r="E44" s="80">
        <v>189068806</v>
      </c>
      <c r="F44" s="81">
        <v>13892627</v>
      </c>
      <c r="G44" s="82">
        <v>194014</v>
      </c>
      <c r="H44" s="82">
        <v>4700917</v>
      </c>
      <c r="I44" s="81">
        <v>0</v>
      </c>
      <c r="J44" s="83">
        <f t="shared" si="7"/>
        <v>207856364</v>
      </c>
      <c r="K44" s="84">
        <v>271455908</v>
      </c>
      <c r="L44" s="154">
        <v>0</v>
      </c>
      <c r="M44" s="85">
        <f t="shared" si="9"/>
        <v>479312272</v>
      </c>
      <c r="N44" s="100">
        <f t="shared" si="8"/>
        <v>79.162453028308036</v>
      </c>
      <c r="O44" s="35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>
      <c r="A45" s="32"/>
      <c r="B45" s="135" t="s">
        <v>17</v>
      </c>
      <c r="C45" s="136"/>
      <c r="D45" s="137"/>
      <c r="E45" s="138">
        <f t="shared" ref="E45:K45" si="10">SUM(E38:E44)</f>
        <v>284958993</v>
      </c>
      <c r="F45" s="139">
        <f t="shared" si="10"/>
        <v>21290906</v>
      </c>
      <c r="G45" s="140">
        <f t="shared" si="10"/>
        <v>194014</v>
      </c>
      <c r="H45" s="140">
        <f t="shared" si="10"/>
        <v>6364284</v>
      </c>
      <c r="I45" s="145">
        <f t="shared" si="10"/>
        <v>0</v>
      </c>
      <c r="J45" s="139">
        <f t="shared" si="10"/>
        <v>312808197</v>
      </c>
      <c r="K45" s="142">
        <f t="shared" si="10"/>
        <v>292671110</v>
      </c>
      <c r="L45" s="155">
        <f>SUM(L38:L44)</f>
        <v>0</v>
      </c>
      <c r="M45" s="143">
        <f>SUM(M38:M44)</f>
        <v>605479307</v>
      </c>
      <c r="N45" s="146">
        <f>(M45/$M$71)*100</f>
        <v>6.2193348104294781</v>
      </c>
      <c r="O45" s="35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>
      <c r="A46" s="32"/>
      <c r="B46" s="17"/>
      <c r="C46" s="8"/>
      <c r="D46" s="7"/>
      <c r="E46" s="94"/>
      <c r="F46" s="95"/>
      <c r="G46" s="96"/>
      <c r="H46" s="96"/>
      <c r="I46" s="95"/>
      <c r="J46" s="97" t="s">
        <v>0</v>
      </c>
      <c r="K46" s="98"/>
      <c r="L46" s="156"/>
      <c r="M46" s="85" t="s">
        <v>0</v>
      </c>
      <c r="N46" s="99"/>
      <c r="O46" s="35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>
      <c r="A47" s="32"/>
      <c r="B47" s="127" t="s">
        <v>19</v>
      </c>
      <c r="C47" s="8"/>
      <c r="D47" s="7"/>
      <c r="E47" s="94"/>
      <c r="F47" s="95"/>
      <c r="G47" s="96"/>
      <c r="H47" s="96"/>
      <c r="I47" s="95"/>
      <c r="J47" s="97" t="s">
        <v>0</v>
      </c>
      <c r="K47" s="98"/>
      <c r="L47" s="156"/>
      <c r="M47" s="85" t="s">
        <v>0</v>
      </c>
      <c r="N47" s="99"/>
      <c r="O47" s="3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>
      <c r="A48" s="32"/>
      <c r="B48" s="17" t="s">
        <v>0</v>
      </c>
      <c r="C48" s="8"/>
      <c r="D48" s="7"/>
      <c r="E48" s="94"/>
      <c r="F48" s="95"/>
      <c r="G48" s="96"/>
      <c r="H48" s="96"/>
      <c r="I48" s="95"/>
      <c r="J48" s="97" t="s">
        <v>0</v>
      </c>
      <c r="K48" s="98"/>
      <c r="L48" s="156"/>
      <c r="M48" s="85" t="s">
        <v>0</v>
      </c>
      <c r="N48" s="99"/>
      <c r="O48" s="3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>
      <c r="A49" s="32"/>
      <c r="B49" s="128" t="s">
        <v>31</v>
      </c>
      <c r="C49" s="44"/>
      <c r="D49" s="47"/>
      <c r="E49" s="80">
        <v>0</v>
      </c>
      <c r="F49" s="81">
        <v>0</v>
      </c>
      <c r="G49" s="82">
        <v>0</v>
      </c>
      <c r="H49" s="82">
        <v>735000</v>
      </c>
      <c r="I49" s="81">
        <v>0</v>
      </c>
      <c r="J49" s="83">
        <f t="shared" ref="J49:J59" si="11">SUM(E49:I49)</f>
        <v>735000</v>
      </c>
      <c r="K49" s="84">
        <v>0</v>
      </c>
      <c r="L49" s="154">
        <v>0</v>
      </c>
      <c r="M49" s="85">
        <f>SUM(J49:L49)</f>
        <v>735000</v>
      </c>
      <c r="N49" s="86">
        <f t="shared" ref="N49:N57" si="12">(M49/$M$60)*100</f>
        <v>6.8097745829251405E-2</v>
      </c>
      <c r="O49" s="3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>
      <c r="A50" s="34"/>
      <c r="B50" s="129" t="s">
        <v>35</v>
      </c>
      <c r="C50" s="44"/>
      <c r="D50" s="47"/>
      <c r="E50" s="80">
        <v>101961977</v>
      </c>
      <c r="F50" s="81">
        <v>63925810</v>
      </c>
      <c r="G50" s="82">
        <v>34065801</v>
      </c>
      <c r="H50" s="82">
        <v>0</v>
      </c>
      <c r="I50" s="81">
        <v>0</v>
      </c>
      <c r="J50" s="83">
        <f t="shared" si="11"/>
        <v>199953588</v>
      </c>
      <c r="K50" s="84">
        <v>0</v>
      </c>
      <c r="L50" s="154">
        <v>0</v>
      </c>
      <c r="M50" s="85">
        <f>SUM(J50:L50)</f>
        <v>199953588</v>
      </c>
      <c r="N50" s="86">
        <f t="shared" si="12"/>
        <v>18.525698793565791</v>
      </c>
      <c r="O50" s="35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>
      <c r="A51" s="34"/>
      <c r="B51" s="128" t="s">
        <v>30</v>
      </c>
      <c r="C51" s="44"/>
      <c r="D51" s="47"/>
      <c r="E51" s="80">
        <v>533000</v>
      </c>
      <c r="F51" s="81">
        <v>0</v>
      </c>
      <c r="G51" s="82">
        <v>0</v>
      </c>
      <c r="H51" s="82">
        <v>0</v>
      </c>
      <c r="I51" s="81">
        <v>0</v>
      </c>
      <c r="J51" s="83">
        <f t="shared" si="11"/>
        <v>533000</v>
      </c>
      <c r="K51" s="84">
        <v>0</v>
      </c>
      <c r="L51" s="154">
        <v>0</v>
      </c>
      <c r="M51" s="85">
        <f t="shared" ref="M51:M59" si="13">SUM(J51:L51)</f>
        <v>533000</v>
      </c>
      <c r="N51" s="86">
        <f t="shared" si="12"/>
        <v>4.9382446975497964E-2</v>
      </c>
      <c r="O51" s="35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>
      <c r="A52" s="34"/>
      <c r="B52" s="128" t="s">
        <v>42</v>
      </c>
      <c r="C52" s="44"/>
      <c r="D52" s="47"/>
      <c r="E52" s="80">
        <v>13151654</v>
      </c>
      <c r="F52" s="81">
        <v>0</v>
      </c>
      <c r="G52" s="82">
        <v>0</v>
      </c>
      <c r="H52" s="82">
        <v>-8000</v>
      </c>
      <c r="I52" s="81">
        <v>0</v>
      </c>
      <c r="J52" s="83">
        <f t="shared" si="11"/>
        <v>13143654</v>
      </c>
      <c r="K52" s="84">
        <v>22099154</v>
      </c>
      <c r="L52" s="154">
        <v>0</v>
      </c>
      <c r="M52" s="85">
        <f t="shared" si="13"/>
        <v>35242808</v>
      </c>
      <c r="N52" s="86">
        <f t="shared" si="12"/>
        <v>3.265245961215113</v>
      </c>
      <c r="O52" s="3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>
      <c r="A53" s="34"/>
      <c r="B53" s="128" t="s">
        <v>38</v>
      </c>
      <c r="C53" s="44"/>
      <c r="D53" s="47"/>
      <c r="E53" s="80">
        <v>0</v>
      </c>
      <c r="F53" s="81">
        <v>0</v>
      </c>
      <c r="G53" s="82">
        <v>0</v>
      </c>
      <c r="H53" s="82">
        <v>162861594</v>
      </c>
      <c r="I53" s="81">
        <v>0</v>
      </c>
      <c r="J53" s="83">
        <f t="shared" si="11"/>
        <v>162861594</v>
      </c>
      <c r="K53" s="84">
        <v>0</v>
      </c>
      <c r="L53" s="154">
        <v>0</v>
      </c>
      <c r="M53" s="85">
        <f t="shared" si="13"/>
        <v>162861594</v>
      </c>
      <c r="N53" s="86">
        <f t="shared" si="12"/>
        <v>15.089125759943858</v>
      </c>
      <c r="O53" s="3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>
      <c r="A54" s="34"/>
      <c r="B54" s="128" t="s">
        <v>37</v>
      </c>
      <c r="C54" s="44"/>
      <c r="D54" s="47"/>
      <c r="E54" s="80">
        <v>2071000</v>
      </c>
      <c r="F54" s="81">
        <v>0</v>
      </c>
      <c r="G54" s="82">
        <v>0</v>
      </c>
      <c r="H54" s="82">
        <v>0</v>
      </c>
      <c r="I54" s="81">
        <v>0</v>
      </c>
      <c r="J54" s="83">
        <f t="shared" si="11"/>
        <v>2071000</v>
      </c>
      <c r="K54" s="84">
        <v>0</v>
      </c>
      <c r="L54" s="154">
        <v>0</v>
      </c>
      <c r="M54" s="85">
        <f t="shared" si="13"/>
        <v>2071000</v>
      </c>
      <c r="N54" s="86">
        <f t="shared" si="12"/>
        <v>0.1918781382481356</v>
      </c>
      <c r="O54" s="35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>
      <c r="A55" s="32"/>
      <c r="B55" s="128" t="s">
        <v>33</v>
      </c>
      <c r="C55" s="44"/>
      <c r="D55" s="47"/>
      <c r="E55" s="80">
        <v>88920</v>
      </c>
      <c r="F55" s="81">
        <v>0</v>
      </c>
      <c r="G55" s="82">
        <v>0</v>
      </c>
      <c r="H55" s="82">
        <v>799298</v>
      </c>
      <c r="I55" s="81">
        <v>0</v>
      </c>
      <c r="J55" s="83">
        <f t="shared" si="11"/>
        <v>888218</v>
      </c>
      <c r="K55" s="84">
        <v>828826</v>
      </c>
      <c r="L55" s="154">
        <v>0</v>
      </c>
      <c r="M55" s="85">
        <f t="shared" si="13"/>
        <v>1717044</v>
      </c>
      <c r="N55" s="86">
        <f t="shared" si="12"/>
        <v>0.15908411685665463</v>
      </c>
      <c r="O55" s="3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>
      <c r="A56" s="32"/>
      <c r="B56" s="128" t="s">
        <v>29</v>
      </c>
      <c r="C56" s="44"/>
      <c r="D56" s="47"/>
      <c r="E56" s="80">
        <v>11176475</v>
      </c>
      <c r="F56" s="81">
        <v>0</v>
      </c>
      <c r="G56" s="82">
        <v>0</v>
      </c>
      <c r="H56" s="82">
        <v>0</v>
      </c>
      <c r="I56" s="81">
        <v>0</v>
      </c>
      <c r="J56" s="83">
        <f t="shared" si="11"/>
        <v>11176475</v>
      </c>
      <c r="K56" s="84">
        <v>10190664</v>
      </c>
      <c r="L56" s="154">
        <v>0</v>
      </c>
      <c r="M56" s="85">
        <f t="shared" si="13"/>
        <v>21367139</v>
      </c>
      <c r="N56" s="86">
        <f t="shared" si="12"/>
        <v>1.9796653071024288</v>
      </c>
      <c r="O56" s="3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>
      <c r="A57" s="32"/>
      <c r="B57" s="128" t="s">
        <v>39</v>
      </c>
      <c r="C57" s="44"/>
      <c r="D57" s="47"/>
      <c r="E57" s="80">
        <v>242863016</v>
      </c>
      <c r="F57" s="81">
        <v>0</v>
      </c>
      <c r="G57" s="82">
        <v>76424</v>
      </c>
      <c r="H57" s="82">
        <v>1862564</v>
      </c>
      <c r="I57" s="81">
        <v>9029767</v>
      </c>
      <c r="J57" s="83">
        <f t="shared" si="11"/>
        <v>253831771</v>
      </c>
      <c r="K57" s="84">
        <v>393510167</v>
      </c>
      <c r="L57" s="154">
        <v>0</v>
      </c>
      <c r="M57" s="85">
        <f t="shared" si="13"/>
        <v>647341938</v>
      </c>
      <c r="N57" s="86">
        <f t="shared" si="12"/>
        <v>59.976226882366021</v>
      </c>
      <c r="O57" s="35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>
      <c r="A58" s="32"/>
      <c r="B58" s="128" t="s">
        <v>40</v>
      </c>
      <c r="C58" s="44"/>
      <c r="D58" s="47"/>
      <c r="E58" s="80">
        <v>5412000</v>
      </c>
      <c r="F58" s="81">
        <v>0</v>
      </c>
      <c r="G58" s="82">
        <v>0</v>
      </c>
      <c r="H58" s="82">
        <v>0</v>
      </c>
      <c r="I58" s="81">
        <v>0</v>
      </c>
      <c r="J58" s="83">
        <f t="shared" si="11"/>
        <v>5412000</v>
      </c>
      <c r="K58" s="84">
        <v>0</v>
      </c>
      <c r="L58" s="154">
        <v>0</v>
      </c>
      <c r="M58" s="85">
        <f t="shared" si="13"/>
        <v>5412000</v>
      </c>
      <c r="N58" s="86">
        <f>(M58/$M$22)*100</f>
        <v>8.2845955094174931E-2</v>
      </c>
      <c r="O58" s="35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>
      <c r="A59" s="32"/>
      <c r="B59" s="128" t="s">
        <v>34</v>
      </c>
      <c r="C59" s="44"/>
      <c r="D59" s="47"/>
      <c r="E59" s="80">
        <v>1922206</v>
      </c>
      <c r="F59" s="81">
        <v>0</v>
      </c>
      <c r="G59" s="82">
        <v>0</v>
      </c>
      <c r="H59" s="82">
        <v>0</v>
      </c>
      <c r="I59" s="81">
        <v>0</v>
      </c>
      <c r="J59" s="83">
        <f t="shared" si="11"/>
        <v>1922206</v>
      </c>
      <c r="K59" s="84">
        <v>173564</v>
      </c>
      <c r="L59" s="154">
        <v>0</v>
      </c>
      <c r="M59" s="85">
        <f t="shared" si="13"/>
        <v>2095770</v>
      </c>
      <c r="N59" s="86">
        <f>(M59/$M$22)*100</f>
        <v>3.2081682798913339E-2</v>
      </c>
      <c r="O59" s="3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>
      <c r="A60" s="32"/>
      <c r="B60" s="135" t="s">
        <v>17</v>
      </c>
      <c r="C60" s="136"/>
      <c r="D60" s="137"/>
      <c r="E60" s="138">
        <f t="shared" ref="E60:M60" si="14">SUM(E49:E59)</f>
        <v>379180248</v>
      </c>
      <c r="F60" s="139">
        <f t="shared" si="14"/>
        <v>63925810</v>
      </c>
      <c r="G60" s="140">
        <f t="shared" si="14"/>
        <v>34142225</v>
      </c>
      <c r="H60" s="140">
        <f t="shared" si="14"/>
        <v>166250456</v>
      </c>
      <c r="I60" s="139">
        <f t="shared" si="14"/>
        <v>9029767</v>
      </c>
      <c r="J60" s="141">
        <f t="shared" si="14"/>
        <v>652528506</v>
      </c>
      <c r="K60" s="142">
        <f t="shared" si="14"/>
        <v>426802375</v>
      </c>
      <c r="L60" s="155">
        <f t="shared" si="14"/>
        <v>0</v>
      </c>
      <c r="M60" s="143">
        <f t="shared" si="14"/>
        <v>1079330881</v>
      </c>
      <c r="N60" s="144">
        <f>(M60/$M$71)*100</f>
        <v>11.08662185902716</v>
      </c>
      <c r="O60" s="35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>
      <c r="A61" s="32"/>
      <c r="B61" s="17"/>
      <c r="C61" s="8"/>
      <c r="D61" s="7"/>
      <c r="E61" s="87"/>
      <c r="F61" s="88"/>
      <c r="G61" s="89"/>
      <c r="H61" s="89"/>
      <c r="I61" s="88"/>
      <c r="J61" s="90"/>
      <c r="K61" s="91"/>
      <c r="L61" s="157"/>
      <c r="M61" s="92"/>
      <c r="N61" s="93"/>
      <c r="O61" s="35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>
      <c r="A62" s="32"/>
      <c r="B62" s="17"/>
      <c r="C62" s="8"/>
      <c r="D62" s="7"/>
      <c r="E62" s="101"/>
      <c r="F62" s="102"/>
      <c r="G62" s="103"/>
      <c r="H62" s="103"/>
      <c r="I62" s="102"/>
      <c r="J62" s="104"/>
      <c r="K62" s="105"/>
      <c r="L62" s="158"/>
      <c r="M62" s="106"/>
      <c r="N62" s="79"/>
    </row>
    <row r="63" spans="1:32" ht="15.75">
      <c r="A63" s="34"/>
      <c r="B63" s="163" t="s">
        <v>43</v>
      </c>
      <c r="C63" s="164"/>
      <c r="D63" s="47"/>
      <c r="E63" s="107"/>
      <c r="F63" s="108"/>
      <c r="G63" s="109"/>
      <c r="H63" s="109"/>
      <c r="I63" s="108"/>
      <c r="J63" s="110"/>
      <c r="K63" s="111"/>
      <c r="L63" s="159"/>
      <c r="M63" s="92"/>
      <c r="N63" s="93"/>
    </row>
    <row r="64" spans="1:32" ht="15.75">
      <c r="A64" s="34"/>
      <c r="B64" s="165"/>
      <c r="C64" s="166"/>
      <c r="D64" s="137"/>
      <c r="E64" s="138">
        <v>179995480</v>
      </c>
      <c r="F64" s="139">
        <v>0</v>
      </c>
      <c r="G64" s="140">
        <v>0</v>
      </c>
      <c r="H64" s="140">
        <v>0</v>
      </c>
      <c r="I64" s="139">
        <v>0</v>
      </c>
      <c r="J64" s="141">
        <f>SUM(E64:I64)</f>
        <v>179995480</v>
      </c>
      <c r="K64" s="142">
        <v>1232023</v>
      </c>
      <c r="L64" s="155">
        <v>0</v>
      </c>
      <c r="M64" s="143">
        <f>SUM(J64:L64)</f>
        <v>181227503</v>
      </c>
      <c r="N64" s="146">
        <f t="shared" ref="N64:N67" si="15">(M64/$M$71)*100</f>
        <v>1.8615244236829265</v>
      </c>
    </row>
    <row r="65" spans="1:32" ht="15.75">
      <c r="A65" s="34"/>
      <c r="B65" s="131"/>
      <c r="C65" s="130"/>
      <c r="D65" s="7"/>
      <c r="E65" s="87"/>
      <c r="F65" s="88"/>
      <c r="G65" s="89"/>
      <c r="H65" s="89"/>
      <c r="I65" s="88"/>
      <c r="J65" s="90"/>
      <c r="K65" s="91"/>
      <c r="L65" s="157"/>
      <c r="M65" s="92"/>
      <c r="N65" s="93"/>
    </row>
    <row r="66" spans="1:32" ht="15.75">
      <c r="A66" s="34"/>
      <c r="B66" s="127"/>
      <c r="C66" s="8"/>
      <c r="D66" s="7"/>
      <c r="E66" s="87"/>
      <c r="F66" s="88"/>
      <c r="G66" s="89"/>
      <c r="H66" s="89"/>
      <c r="I66" s="88"/>
      <c r="J66" s="90"/>
      <c r="K66" s="91"/>
      <c r="L66" s="157"/>
      <c r="M66" s="92"/>
      <c r="N66" s="93"/>
    </row>
    <row r="67" spans="1:32" ht="15.75">
      <c r="A67" s="32"/>
      <c r="B67" s="147" t="s">
        <v>23</v>
      </c>
      <c r="C67" s="136"/>
      <c r="D67" s="137"/>
      <c r="E67" s="148">
        <v>544261</v>
      </c>
      <c r="F67" s="139">
        <v>0</v>
      </c>
      <c r="G67" s="140">
        <v>0</v>
      </c>
      <c r="H67" s="140">
        <v>0</v>
      </c>
      <c r="I67" s="139">
        <v>0</v>
      </c>
      <c r="J67" s="141">
        <f>SUM(E67:I67)</f>
        <v>544261</v>
      </c>
      <c r="K67" s="142">
        <v>0</v>
      </c>
      <c r="L67" s="155">
        <v>0</v>
      </c>
      <c r="M67" s="143">
        <f>SUM(J67:L67)</f>
        <v>544261</v>
      </c>
      <c r="N67" s="144">
        <f t="shared" si="15"/>
        <v>5.5905153885947058E-3</v>
      </c>
    </row>
    <row r="68" spans="1:32" ht="15.75">
      <c r="A68" s="32"/>
      <c r="B68" s="127"/>
      <c r="C68" s="8"/>
      <c r="D68" s="7"/>
      <c r="E68" s="112"/>
      <c r="F68" s="88"/>
      <c r="G68" s="89"/>
      <c r="H68" s="89"/>
      <c r="I68" s="88"/>
      <c r="J68" s="90"/>
      <c r="K68" s="91"/>
      <c r="L68" s="157"/>
      <c r="M68" s="92"/>
      <c r="N68" s="93"/>
    </row>
    <row r="69" spans="1:32" ht="15.75">
      <c r="A69" s="32"/>
      <c r="B69" s="17" t="s">
        <v>0</v>
      </c>
      <c r="C69" s="8"/>
      <c r="D69" s="7"/>
      <c r="E69" s="113" t="s">
        <v>0</v>
      </c>
      <c r="F69" s="114" t="s">
        <v>0</v>
      </c>
      <c r="G69" s="115" t="s">
        <v>0</v>
      </c>
      <c r="H69" s="115" t="s">
        <v>0</v>
      </c>
      <c r="I69" s="114"/>
      <c r="J69" s="97" t="s">
        <v>0</v>
      </c>
      <c r="K69" s="116" t="s">
        <v>0</v>
      </c>
      <c r="L69" s="160" t="s">
        <v>0</v>
      </c>
      <c r="M69" s="97" t="s">
        <v>0</v>
      </c>
      <c r="N69" s="117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>
      <c r="A70" s="32"/>
      <c r="B70" s="17"/>
      <c r="C70" s="8"/>
      <c r="D70" s="7"/>
      <c r="E70" s="113"/>
      <c r="F70" s="114"/>
      <c r="G70" s="115"/>
      <c r="H70" s="115"/>
      <c r="I70" s="114"/>
      <c r="J70" s="97"/>
      <c r="K70" s="116"/>
      <c r="L70" s="160"/>
      <c r="M70" s="97"/>
      <c r="N70" s="117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>
      <c r="A71" s="32"/>
      <c r="B71" s="132" t="s">
        <v>2</v>
      </c>
      <c r="C71" s="8"/>
      <c r="D71" s="7"/>
      <c r="E71" s="118">
        <f>SUM(E22,E34,E45,E60,E64,E67)</f>
        <v>3905853925.9200001</v>
      </c>
      <c r="F71" s="119">
        <f>SUM(F22+F34+F45+F60+F64+F67)</f>
        <v>2885223940</v>
      </c>
      <c r="G71" s="120">
        <f>SUM(G22+G34+G45+G60+G64+G67)</f>
        <v>1747888431.2900002</v>
      </c>
      <c r="H71" s="120">
        <f>SUM(H22+H34+H45+H60+H64+H67)</f>
        <v>243203602.07999998</v>
      </c>
      <c r="I71" s="119">
        <f>SUM(I22+I34+I45+I60+I64+I67)</f>
        <v>9029767</v>
      </c>
      <c r="J71" s="90">
        <f>SUM(E71:I71)</f>
        <v>8791199666.2900009</v>
      </c>
      <c r="K71" s="121">
        <f>SUM(K22+K34+K45+K60+K64+K67)</f>
        <v>942693411</v>
      </c>
      <c r="L71" s="161">
        <f>SUM(L22+L34+L45+L60+L64+L67)</f>
        <v>1542069</v>
      </c>
      <c r="M71" s="90">
        <f>SUM(M22,M34,M45,M60,M64,M67)</f>
        <v>9735435146.2900009</v>
      </c>
      <c r="N71" s="122">
        <f>N67+N64+N60+N45+N34+N22</f>
        <v>100</v>
      </c>
      <c r="O71" s="3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6.5" thickBot="1">
      <c r="A72" s="134"/>
      <c r="B72" s="133"/>
      <c r="C72" s="9"/>
      <c r="D72" s="10"/>
      <c r="E72" s="57"/>
      <c r="F72" s="51"/>
      <c r="G72" s="52"/>
      <c r="H72" s="52"/>
      <c r="I72" s="51"/>
      <c r="J72" s="58"/>
      <c r="K72" s="54"/>
      <c r="L72" s="162"/>
      <c r="M72" s="58"/>
      <c r="N72" s="36"/>
      <c r="O72" s="35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>
      <c r="A73" s="37"/>
      <c r="B73" s="38" t="s">
        <v>41</v>
      </c>
      <c r="C73" s="37"/>
      <c r="D73" s="37"/>
      <c r="E73" s="39"/>
      <c r="F73" s="39"/>
      <c r="G73" s="39"/>
      <c r="H73" s="39"/>
      <c r="I73" s="39"/>
      <c r="J73" s="39"/>
      <c r="K73" s="39"/>
      <c r="L73" s="39"/>
      <c r="M73" s="39"/>
      <c r="N73" s="40"/>
      <c r="O73" s="35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>
      <c r="B74" s="41" t="s">
        <v>22</v>
      </c>
      <c r="E74" s="33"/>
      <c r="F74" s="33"/>
      <c r="G74" s="33"/>
      <c r="J74" s="48"/>
      <c r="K74" s="33"/>
      <c r="L74" s="33"/>
      <c r="M74" s="33"/>
      <c r="N74" s="42"/>
      <c r="O74" s="35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>
      <c r="B75" s="41" t="s">
        <v>21</v>
      </c>
      <c r="E75" s="33"/>
      <c r="F75" s="33"/>
      <c r="G75" s="33"/>
      <c r="J75" s="48"/>
      <c r="K75" s="33"/>
      <c r="L75" s="33"/>
      <c r="M75" s="33"/>
      <c r="N75" s="33"/>
      <c r="O75" s="3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>
      <c r="B76" s="41" t="s">
        <v>26</v>
      </c>
      <c r="E76" s="33"/>
      <c r="F76" s="33"/>
      <c r="G76" s="33"/>
      <c r="J76" s="48"/>
      <c r="K76" s="33"/>
      <c r="L76" s="33"/>
      <c r="M76" s="33"/>
      <c r="N76" s="33"/>
      <c r="O76" s="35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>
      <c r="B77" s="53" t="s">
        <v>46</v>
      </c>
      <c r="E77" s="33"/>
      <c r="F77" s="33"/>
      <c r="G77" s="33"/>
      <c r="J77" s="48"/>
      <c r="K77" s="33"/>
      <c r="L77" s="33"/>
      <c r="M77" s="33" t="s">
        <v>0</v>
      </c>
      <c r="N77" s="33"/>
      <c r="O77" s="35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>
      <c r="E78" s="33"/>
      <c r="F78" s="33"/>
      <c r="G78" s="33"/>
      <c r="J78" s="48"/>
      <c r="K78" s="33"/>
      <c r="L78" s="33"/>
      <c r="M78" s="33"/>
      <c r="N78" s="33"/>
      <c r="O78" s="35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>
      <c r="C79" s="41"/>
      <c r="E79" s="33"/>
      <c r="F79" s="33"/>
      <c r="G79" s="33"/>
      <c r="J79" s="48"/>
      <c r="K79" s="33"/>
      <c r="L79" s="33"/>
      <c r="M79" s="33"/>
      <c r="N79" s="33"/>
      <c r="O79" s="35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>
      <c r="C80" s="41"/>
      <c r="E80" s="33"/>
      <c r="F80" s="33"/>
      <c r="G80" s="33"/>
      <c r="J80" s="48"/>
      <c r="K80" s="33"/>
      <c r="L80" s="33"/>
      <c r="M80" s="33"/>
      <c r="N80" s="33"/>
      <c r="O80" s="3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5:32">
      <c r="E81" s="33"/>
      <c r="F81" s="33"/>
      <c r="G81" s="33"/>
      <c r="J81" s="48"/>
      <c r="K81" s="33"/>
      <c r="L81" s="33"/>
      <c r="M81" s="33"/>
      <c r="N81" s="33"/>
      <c r="O81" s="3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5:32">
      <c r="E82" s="33"/>
      <c r="F82" s="33"/>
      <c r="G82" s="33"/>
      <c r="J82" s="48"/>
      <c r="K82" s="33"/>
      <c r="L82" s="33"/>
      <c r="M82" s="33"/>
      <c r="N82" s="33"/>
      <c r="O82" s="3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5:32">
      <c r="E83" s="33"/>
      <c r="F83" s="33"/>
      <c r="G83" s="33"/>
      <c r="J83" s="48"/>
      <c r="K83" s="33"/>
      <c r="L83" s="33"/>
      <c r="M83" s="33"/>
      <c r="N83" s="33"/>
      <c r="O83" s="3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5:32">
      <c r="E84" s="33"/>
      <c r="F84" s="33"/>
      <c r="G84" s="33"/>
      <c r="J84" s="48"/>
      <c r="K84" s="33"/>
      <c r="L84" s="33"/>
      <c r="M84" s="33"/>
      <c r="N84" s="33"/>
      <c r="O84" s="35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5:32">
      <c r="E85" s="33"/>
      <c r="F85" s="33"/>
      <c r="G85" s="33"/>
      <c r="J85" s="48"/>
      <c r="K85" s="33"/>
      <c r="L85" s="33"/>
      <c r="M85" s="33"/>
      <c r="N85" s="33"/>
      <c r="O85" s="35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</sheetData>
  <mergeCells count="4">
    <mergeCell ref="B63:C64"/>
    <mergeCell ref="A1:N1"/>
    <mergeCell ref="A2:N2"/>
    <mergeCell ref="A3:N3"/>
  </mergeCells>
  <phoneticPr fontId="0" type="noConversion"/>
  <printOptions horizontalCentered="1" verticalCentered="1"/>
  <pageMargins left="0.25" right="0.25" top="0.75" bottom="1" header="0.5" footer="0.5"/>
  <pageSetup scale="62" fitToHeight="0" orientation="landscape" r:id="rId1"/>
  <headerFooter alignWithMargins="0"/>
  <rowBreaks count="1" manualBreakCount="1">
    <brk id="46" max="16383" man="1"/>
  </rowBreaks>
  <ignoredErrors>
    <ignoredError sqref="J7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t-5</vt:lpstr>
      <vt:lpstr>Print_Area_MI</vt:lpstr>
      <vt:lpstr>'t-5'!Print_Titles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2009-10-26T13:56:09Z</cp:lastPrinted>
  <dcterms:created xsi:type="dcterms:W3CDTF">1999-02-23T19:20:40Z</dcterms:created>
  <dcterms:modified xsi:type="dcterms:W3CDTF">2012-06-25T15:19:02Z</dcterms:modified>
</cp:coreProperties>
</file>