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6405" windowWidth="25440" windowHeight="5970"/>
  </bookViews>
  <sheets>
    <sheet name="t-5" sheetId="1" r:id="rId1"/>
  </sheets>
  <definedNames>
    <definedName name="Print_Area_MI">'t-5'!$B$1:$P$90</definedName>
    <definedName name="_xlnm.Print_Titles" localSheetId="0">'t-5'!$1:$9</definedName>
  </definedNames>
  <calcPr calcId="145621"/>
</workbook>
</file>

<file path=xl/calcChain.xml><?xml version="1.0" encoding="utf-8"?>
<calcChain xmlns="http://schemas.openxmlformats.org/spreadsheetml/2006/main">
  <c r="M80" i="1" l="1"/>
  <c r="I80" i="1"/>
  <c r="F80" i="1"/>
  <c r="M78" i="1"/>
  <c r="L78" i="1"/>
  <c r="K78" i="1"/>
  <c r="J78" i="1"/>
  <c r="I78" i="1"/>
  <c r="H78" i="1"/>
  <c r="G78" i="1"/>
  <c r="F78" i="1"/>
  <c r="J56" i="1"/>
  <c r="N56" i="1" s="1"/>
  <c r="J34" i="1"/>
  <c r="N34" i="1" s="1"/>
  <c r="J25" i="1"/>
  <c r="M58" i="1"/>
  <c r="M42" i="1"/>
  <c r="M26" i="1"/>
  <c r="J65" i="1" l="1"/>
  <c r="N65" i="1" s="1"/>
  <c r="J66" i="1"/>
  <c r="J67" i="1"/>
  <c r="N67" i="1" s="1"/>
  <c r="J68" i="1"/>
  <c r="N68" i="1" s="1"/>
  <c r="J69" i="1"/>
  <c r="J70" i="1"/>
  <c r="J71" i="1"/>
  <c r="J72" i="1"/>
  <c r="J73" i="1"/>
  <c r="J74" i="1"/>
  <c r="J75" i="1"/>
  <c r="N66" i="1"/>
  <c r="N69" i="1"/>
  <c r="N70" i="1"/>
  <c r="N71" i="1"/>
  <c r="N72" i="1"/>
  <c r="N73" i="1"/>
  <c r="N74" i="1"/>
  <c r="N75" i="1"/>
  <c r="J48" i="1"/>
  <c r="N48" i="1" s="1"/>
  <c r="J49" i="1"/>
  <c r="N49" i="1" s="1"/>
  <c r="J50" i="1"/>
  <c r="N50" i="1" s="1"/>
  <c r="J51" i="1"/>
  <c r="N51" i="1" s="1"/>
  <c r="J52" i="1"/>
  <c r="N52" i="1" s="1"/>
  <c r="J53" i="1"/>
  <c r="N53" i="1" s="1"/>
  <c r="J54" i="1"/>
  <c r="N54" i="1" s="1"/>
  <c r="J38" i="1"/>
  <c r="N38" i="1" s="1"/>
  <c r="J39" i="1"/>
  <c r="N39" i="1" s="1"/>
  <c r="L58" i="1"/>
  <c r="L80" i="1" s="1"/>
  <c r="L42" i="1"/>
  <c r="L26" i="1"/>
  <c r="J22" i="1"/>
  <c r="N22" i="1" s="1"/>
  <c r="J23" i="1"/>
  <c r="N23" i="1" s="1"/>
  <c r="E78" i="1" l="1"/>
  <c r="J77" i="1"/>
  <c r="N77" i="1" s="1"/>
  <c r="J41" i="1"/>
  <c r="N41" i="1" s="1"/>
  <c r="J40" i="1"/>
  <c r="N40" i="1" s="1"/>
  <c r="K42" i="1"/>
  <c r="K80" i="1" s="1"/>
  <c r="I42" i="1"/>
  <c r="H42" i="1"/>
  <c r="H80" i="1" s="1"/>
  <c r="G42" i="1"/>
  <c r="G80" i="1" s="1"/>
  <c r="F42" i="1"/>
  <c r="E42" i="1"/>
  <c r="N25" i="1"/>
  <c r="J24" i="1"/>
  <c r="N24" i="1" s="1"/>
  <c r="K26" i="1"/>
  <c r="I26" i="1"/>
  <c r="H26" i="1"/>
  <c r="G26" i="1"/>
  <c r="F26" i="1"/>
  <c r="E26" i="1"/>
  <c r="J76" i="1" l="1"/>
  <c r="N76" i="1" l="1"/>
  <c r="J21" i="1"/>
  <c r="N21" i="1" s="1"/>
  <c r="E58" i="1"/>
  <c r="E80" i="1" s="1"/>
  <c r="F58" i="1"/>
  <c r="G58" i="1"/>
  <c r="H58" i="1"/>
  <c r="I58" i="1"/>
  <c r="J30" i="1"/>
  <c r="J31" i="1"/>
  <c r="N31" i="1" s="1"/>
  <c r="J32" i="1"/>
  <c r="N32" i="1" s="1"/>
  <c r="J33" i="1"/>
  <c r="N33" i="1" s="1"/>
  <c r="J35" i="1"/>
  <c r="N35" i="1" s="1"/>
  <c r="J36" i="1"/>
  <c r="N36" i="1" s="1"/>
  <c r="J37" i="1"/>
  <c r="N37" i="1" s="1"/>
  <c r="K58" i="1"/>
  <c r="J62" i="1"/>
  <c r="J63" i="1"/>
  <c r="N63" i="1" s="1"/>
  <c r="J64" i="1"/>
  <c r="N64" i="1" s="1"/>
  <c r="J47" i="1"/>
  <c r="N47" i="1" s="1"/>
  <c r="J57" i="1"/>
  <c r="N57" i="1" s="1"/>
  <c r="J55" i="1"/>
  <c r="N55" i="1" s="1"/>
  <c r="J46" i="1"/>
  <c r="J13" i="1"/>
  <c r="J14" i="1"/>
  <c r="N14" i="1" s="1"/>
  <c r="J15" i="1"/>
  <c r="J16" i="1"/>
  <c r="N16" i="1" s="1"/>
  <c r="J17" i="1"/>
  <c r="N17" i="1" s="1"/>
  <c r="J18" i="1"/>
  <c r="N18" i="1" s="1"/>
  <c r="J19" i="1"/>
  <c r="N19" i="1" s="1"/>
  <c r="J20" i="1"/>
  <c r="N20" i="1" s="1"/>
  <c r="N62" i="1" l="1"/>
  <c r="N78" i="1" s="1"/>
  <c r="N30" i="1"/>
  <c r="N42" i="1" s="1"/>
  <c r="J42" i="1"/>
  <c r="N15" i="1"/>
  <c r="J26" i="1"/>
  <c r="N13" i="1"/>
  <c r="J58" i="1"/>
  <c r="N46" i="1"/>
  <c r="N58" i="1" s="1"/>
  <c r="J80" i="1" l="1"/>
  <c r="O34" i="1"/>
  <c r="N80" i="1"/>
  <c r="O55" i="1"/>
  <c r="O56" i="1"/>
  <c r="O52" i="1"/>
  <c r="O48" i="1"/>
  <c r="O51" i="1"/>
  <c r="O54" i="1"/>
  <c r="O50" i="1"/>
  <c r="O53" i="1"/>
  <c r="O49" i="1"/>
  <c r="O38" i="1"/>
  <c r="O39" i="1"/>
  <c r="O40" i="1"/>
  <c r="O74" i="1"/>
  <c r="O66" i="1"/>
  <c r="O68" i="1"/>
  <c r="O70" i="1"/>
  <c r="O72" i="1"/>
  <c r="O73" i="1"/>
  <c r="O69" i="1"/>
  <c r="O67" i="1"/>
  <c r="O75" i="1"/>
  <c r="O71" i="1"/>
  <c r="O65" i="1"/>
  <c r="O62" i="1"/>
  <c r="O30" i="1"/>
  <c r="O41" i="1"/>
  <c r="N26" i="1"/>
  <c r="O64" i="1"/>
  <c r="O63" i="1"/>
  <c r="O46" i="1"/>
  <c r="O47" i="1"/>
  <c r="O57" i="1"/>
  <c r="O31" i="1"/>
  <c r="O32" i="1"/>
  <c r="O35" i="1"/>
  <c r="O36" i="1"/>
  <c r="O33" i="1"/>
  <c r="O37" i="1"/>
  <c r="O77" i="1" l="1"/>
  <c r="O76" i="1"/>
  <c r="O24" i="1"/>
  <c r="O25" i="1"/>
  <c r="O21" i="1"/>
  <c r="O16" i="1" l="1"/>
  <c r="O17" i="1"/>
  <c r="O13" i="1"/>
  <c r="O20" i="1"/>
  <c r="O18" i="1"/>
  <c r="O14" i="1"/>
  <c r="O15" i="1"/>
  <c r="O19" i="1"/>
  <c r="O26" i="1" l="1"/>
  <c r="O78" i="1"/>
  <c r="O58" i="1"/>
  <c r="O42" i="1"/>
  <c r="O80" i="1" l="1"/>
</calcChain>
</file>

<file path=xl/sharedStrings.xml><?xml version="1.0" encoding="utf-8"?>
<sst xmlns="http://schemas.openxmlformats.org/spreadsheetml/2006/main" count="113" uniqueCount="52">
  <si>
    <t xml:space="preserve"> </t>
  </si>
  <si>
    <t>CAPITAL</t>
  </si>
  <si>
    <t>TOTAL</t>
  </si>
  <si>
    <t>% of</t>
  </si>
  <si>
    <t xml:space="preserve">         FTA PROGRAM BY</t>
  </si>
  <si>
    <t>FIXED</t>
  </si>
  <si>
    <t>NEW</t>
  </si>
  <si>
    <t>PLANNING</t>
  </si>
  <si>
    <t>OPERATING</t>
  </si>
  <si>
    <t>Total</t>
  </si>
  <si>
    <t>URBANIZED AREA GROUPING</t>
  </si>
  <si>
    <t>BUS</t>
  </si>
  <si>
    <t>GUIDEWAY MOD</t>
  </si>
  <si>
    <t>&amp; PLANNING</t>
  </si>
  <si>
    <t>OVER A MILLION POPULATION</t>
  </si>
  <si>
    <t xml:space="preserve">    SUB-TOTAL</t>
  </si>
  <si>
    <t>200,000 - 1 MILLION</t>
  </si>
  <si>
    <t xml:space="preserve">   SUB-TOTAL</t>
  </si>
  <si>
    <t>50,000-200,000</t>
  </si>
  <si>
    <t>RURAL AND UNDER 50,000</t>
  </si>
  <si>
    <t>RTAP</t>
  </si>
  <si>
    <t>Non-urbanized Area Formula capital includes Project and State Administration;  Operating includes Intercity Bus Program Reserve.</t>
  </si>
  <si>
    <t>Metropolitan Planning obligations reported in the &gt;1M population group also include obligations for all areas &lt;1M population.</t>
  </si>
  <si>
    <t>BY PROGRAM AND BY POPULATION  GROUP</t>
  </si>
  <si>
    <t>STARTS</t>
  </si>
  <si>
    <t>State Infrastructure Bank, National RTAP, and Oversight obligations are not included.  Urb. Area Formula operating obligations for areas &gt;1M popul. are from carryover funds and CMAQ.</t>
  </si>
  <si>
    <t>SAFETY / SEC.</t>
  </si>
  <si>
    <t>TRAINING / ADMIN</t>
  </si>
  <si>
    <t>New Freedom</t>
  </si>
  <si>
    <t>Clean Fuels</t>
  </si>
  <si>
    <t>Alternative Analysis</t>
  </si>
  <si>
    <t>TABLE 5</t>
  </si>
  <si>
    <t>National Research</t>
  </si>
  <si>
    <t>Urbanized Area</t>
  </si>
  <si>
    <t>Capital</t>
  </si>
  <si>
    <t>Emergency Supplementals</t>
  </si>
  <si>
    <t>Miscellaneous FHWA Transfers</t>
  </si>
  <si>
    <t>Metropolitan and State Planning</t>
  </si>
  <si>
    <t>Non-Urbanized Area</t>
  </si>
  <si>
    <t xml:space="preserve">Paul S. Sarbanes Transit in Parks Program </t>
  </si>
  <si>
    <t>JARC</t>
  </si>
  <si>
    <t xml:space="preserve">TOTAL CAPITAL   </t>
  </si>
  <si>
    <t>TIGGER</t>
  </si>
  <si>
    <t>Project Management Oversight</t>
  </si>
  <si>
    <t>TIGER</t>
  </si>
  <si>
    <t>Over-the-Road-Bus</t>
  </si>
  <si>
    <t>Elderly and Individuals with Disabilities</t>
  </si>
  <si>
    <t>FY 2012 OBLIGATIONS FOR CAPITAL, OPERATING AND PLANNING</t>
  </si>
  <si>
    <t>OTHER</t>
  </si>
  <si>
    <t>Note:  Other includes Research, Oversight Reviews and University Research</t>
  </si>
  <si>
    <t>Other includes Research and Management Training.</t>
  </si>
  <si>
    <t>A negative obligation indicates that a budget amendment shifted the commitment of previously obligated funds elsewhere.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</si>
</sst>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3" formatCode="_(* #,##0.00_);_(* \(#,##0.00\);_(* &quot;-&quot;??_);_(@_)"/>
    <numFmt numFmtId="164" formatCode="#,##0.0_);\(#,##0.0\)"/>
    <numFmt numFmtId="165" formatCode="&quot;$&quot;#,##0"/>
  </numFmts>
  <fonts count="32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Arial"/>
      <family val="2"/>
    </font>
    <font>
      <sz val="13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/>
      <top style="medium">
        <color indexed="8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46">
    <xf numFmtId="0" fontId="0" fillId="0" borderId="0"/>
    <xf numFmtId="0" fontId="13" fillId="0" borderId="0" applyNumberFormat="0" applyFill="0" applyBorder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6" fillId="0" borderId="2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30" applyNumberFormat="0" applyAlignment="0" applyProtection="0"/>
    <xf numFmtId="0" fontId="21" fillId="7" borderId="31" applyNumberFormat="0" applyAlignment="0" applyProtection="0"/>
    <xf numFmtId="0" fontId="22" fillId="7" borderId="30" applyNumberFormat="0" applyAlignment="0" applyProtection="0"/>
    <xf numFmtId="0" fontId="23" fillId="0" borderId="32" applyNumberFormat="0" applyFill="0" applyAlignment="0" applyProtection="0"/>
    <xf numFmtId="0" fontId="24" fillId="8" borderId="3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5" applyNumberFormat="0" applyFill="0" applyAlignment="0" applyProtection="0"/>
    <xf numFmtId="0" fontId="2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33" borderId="0" applyNumberFormat="0" applyBorder="0" applyAlignment="0" applyProtection="0"/>
    <xf numFmtId="0" fontId="1" fillId="0" borderId="0"/>
    <xf numFmtId="0" fontId="1" fillId="9" borderId="34" applyNumberFormat="0" applyFont="0" applyAlignment="0" applyProtection="0"/>
    <xf numFmtId="0" fontId="11" fillId="0" borderId="0"/>
    <xf numFmtId="43" fontId="29" fillId="0" borderId="0" applyFont="0" applyFill="0" applyBorder="0" applyAlignment="0" applyProtection="0"/>
    <xf numFmtId="0" fontId="1" fillId="0" borderId="0"/>
  </cellStyleXfs>
  <cellXfs count="158">
    <xf numFmtId="0" fontId="0" fillId="0" borderId="0" xfId="0"/>
    <xf numFmtId="37" fontId="0" fillId="0" borderId="0" xfId="0" applyNumberFormat="1" applyProtection="1"/>
    <xf numFmtId="0" fontId="3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4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4" xfId="0" applyFont="1" applyFill="1" applyBorder="1"/>
    <xf numFmtId="0" fontId="3" fillId="2" borderId="7" xfId="0" applyFont="1" applyFill="1" applyBorder="1"/>
    <xf numFmtId="0" fontId="5" fillId="0" borderId="0" xfId="0" applyFont="1"/>
    <xf numFmtId="0" fontId="4" fillId="0" borderId="8" xfId="0" applyFont="1" applyBorder="1"/>
    <xf numFmtId="0" fontId="3" fillId="2" borderId="8" xfId="0" applyFont="1" applyFill="1" applyBorder="1"/>
    <xf numFmtId="0" fontId="3" fillId="2" borderId="0" xfId="0" applyFont="1" applyFill="1" applyAlignment="1">
      <alignment horizontal="center"/>
    </xf>
    <xf numFmtId="0" fontId="3" fillId="2" borderId="9" xfId="0" applyFont="1" applyFill="1" applyBorder="1"/>
    <xf numFmtId="0" fontId="3" fillId="2" borderId="0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4" xfId="0" applyFont="1" applyFill="1" applyBorder="1"/>
    <xf numFmtId="0" fontId="7" fillId="0" borderId="8" xfId="0" applyFont="1" applyBorder="1"/>
    <xf numFmtId="37" fontId="5" fillId="0" borderId="0" xfId="0" applyNumberFormat="1" applyFont="1" applyProtection="1"/>
    <xf numFmtId="0" fontId="7" fillId="0" borderId="8" xfId="0" applyFont="1" applyBorder="1" applyAlignment="1">
      <alignment horizontal="center"/>
    </xf>
    <xf numFmtId="37" fontId="5" fillId="0" borderId="0" xfId="0" applyNumberFormat="1" applyFont="1" applyBorder="1" applyProtection="1"/>
    <xf numFmtId="5" fontId="8" fillId="0" borderId="3" xfId="0" applyNumberFormat="1" applyFont="1" applyFill="1" applyBorder="1" applyProtection="1"/>
    <xf numFmtId="0" fontId="5" fillId="0" borderId="0" xfId="0" applyFont="1" applyBorder="1"/>
    <xf numFmtId="5" fontId="7" fillId="0" borderId="0" xfId="0" applyNumberFormat="1" applyFont="1" applyFill="1" applyBorder="1" applyProtection="1"/>
    <xf numFmtId="5" fontId="8" fillId="0" borderId="0" xfId="0" applyNumberFormat="1" applyFont="1" applyFill="1" applyBorder="1" applyProtection="1"/>
    <xf numFmtId="0" fontId="7" fillId="0" borderId="0" xfId="0" applyFont="1"/>
    <xf numFmtId="37" fontId="8" fillId="0" borderId="0" xfId="0" applyNumberFormat="1" applyFont="1" applyProtection="1"/>
    <xf numFmtId="0" fontId="10" fillId="0" borderId="0" xfId="0" applyFont="1"/>
    <xf numFmtId="0" fontId="0" fillId="0" borderId="0" xfId="0" applyBorder="1"/>
    <xf numFmtId="0" fontId="4" fillId="0" borderId="5" xfId="0" applyFont="1" applyBorder="1"/>
    <xf numFmtId="0" fontId="4" fillId="0" borderId="6" xfId="0" applyFont="1" applyBorder="1"/>
    <xf numFmtId="0" fontId="0" fillId="0" borderId="1" xfId="0" applyBorder="1"/>
    <xf numFmtId="37" fontId="5" fillId="0" borderId="0" xfId="0" applyNumberFormat="1" applyFont="1" applyFill="1" applyProtection="1"/>
    <xf numFmtId="0" fontId="5" fillId="0" borderId="0" xfId="0" applyFont="1" applyFill="1"/>
    <xf numFmtId="0" fontId="3" fillId="0" borderId="2" xfId="0" applyFont="1" applyFill="1" applyBorder="1"/>
    <xf numFmtId="165" fontId="7" fillId="0" borderId="2" xfId="0" applyNumberFormat="1" applyFont="1" applyFill="1" applyBorder="1" applyProtection="1"/>
    <xf numFmtId="165" fontId="7" fillId="0" borderId="14" xfId="0" applyNumberFormat="1" applyFont="1" applyFill="1" applyBorder="1" applyProtection="1"/>
    <xf numFmtId="0" fontId="12" fillId="0" borderId="0" xfId="0" applyFont="1"/>
    <xf numFmtId="0" fontId="10" fillId="0" borderId="0" xfId="0" applyFont="1" applyBorder="1"/>
    <xf numFmtId="0" fontId="6" fillId="2" borderId="0" xfId="0" applyFont="1" applyFill="1" applyBorder="1"/>
    <xf numFmtId="165" fontId="7" fillId="0" borderId="13" xfId="0" applyNumberFormat="1" applyFont="1" applyFill="1" applyBorder="1" applyProtection="1"/>
    <xf numFmtId="165" fontId="7" fillId="0" borderId="16" xfId="0" applyNumberFormat="1" applyFont="1" applyFill="1" applyBorder="1" applyProtection="1"/>
    <xf numFmtId="0" fontId="3" fillId="2" borderId="17" xfId="0" applyFont="1" applyFill="1" applyBorder="1"/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19" xfId="0" applyFont="1" applyFill="1" applyBorder="1"/>
    <xf numFmtId="0" fontId="3" fillId="2" borderId="20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16" xfId="0" applyFont="1" applyFill="1" applyBorder="1"/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19" xfId="0" applyFont="1" applyFill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20" xfId="0" applyFont="1" applyFill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20" xfId="0" applyNumberFormat="1" applyFill="1" applyBorder="1" applyAlignment="1">
      <alignment horizontal="right"/>
    </xf>
    <xf numFmtId="165" fontId="5" fillId="0" borderId="20" xfId="0" applyNumberFormat="1" applyFont="1" applyBorder="1" applyAlignment="1" applyProtection="1">
      <alignment horizontal="right"/>
    </xf>
    <xf numFmtId="164" fontId="8" fillId="0" borderId="1" xfId="0" applyNumberFormat="1" applyFont="1" applyBorder="1" applyAlignment="1" applyProtection="1">
      <alignment horizontal="right"/>
    </xf>
    <xf numFmtId="165" fontId="7" fillId="0" borderId="8" xfId="0" applyNumberFormat="1" applyFont="1" applyBorder="1" applyAlignment="1" applyProtection="1">
      <alignment horizontal="right"/>
    </xf>
    <xf numFmtId="165" fontId="7" fillId="0" borderId="0" xfId="0" applyNumberFormat="1" applyFont="1" applyBorder="1" applyAlignment="1" applyProtection="1">
      <alignment horizontal="right"/>
    </xf>
    <xf numFmtId="165" fontId="7" fillId="0" borderId="9" xfId="0" applyNumberFormat="1" applyFont="1" applyBorder="1" applyAlignment="1" applyProtection="1">
      <alignment horizontal="right"/>
    </xf>
    <xf numFmtId="165" fontId="7" fillId="0" borderId="20" xfId="0" applyNumberFormat="1" applyFont="1" applyFill="1" applyBorder="1" applyAlignment="1" applyProtection="1">
      <alignment horizontal="right"/>
    </xf>
    <xf numFmtId="165" fontId="7" fillId="0" borderId="20" xfId="0" applyNumberFormat="1" applyFont="1" applyBorder="1" applyAlignment="1" applyProtection="1">
      <alignment horizontal="right"/>
    </xf>
    <xf numFmtId="164" fontId="9" fillId="0" borderId="1" xfId="0" applyNumberFormat="1" applyFont="1" applyBorder="1" applyAlignment="1" applyProtection="1">
      <alignment horizontal="right"/>
    </xf>
    <xf numFmtId="165" fontId="5" fillId="0" borderId="8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9" xfId="0" applyNumberFormat="1" applyFont="1" applyBorder="1" applyAlignment="1" applyProtection="1">
      <alignment horizontal="right"/>
    </xf>
    <xf numFmtId="165" fontId="5" fillId="0" borderId="20" xfId="0" applyNumberFormat="1" applyFont="1" applyFill="1" applyBorder="1" applyAlignment="1" applyProtection="1">
      <alignment horizontal="right"/>
    </xf>
    <xf numFmtId="37" fontId="8" fillId="0" borderId="1" xfId="0" applyNumberFormat="1" applyFont="1" applyBorder="1" applyAlignment="1" applyProtection="1">
      <alignment horizontal="right"/>
    </xf>
    <xf numFmtId="164" fontId="8" fillId="0" borderId="20" xfId="0" applyNumberFormat="1" applyFont="1" applyBorder="1" applyAlignment="1" applyProtection="1">
      <alignment horizontal="right"/>
    </xf>
    <xf numFmtId="165" fontId="7" fillId="0" borderId="8" xfId="0" applyNumberFormat="1" applyFont="1" applyFill="1" applyBorder="1" applyAlignment="1" applyProtection="1">
      <alignment horizontal="right"/>
    </xf>
    <xf numFmtId="165" fontId="7" fillId="0" borderId="0" xfId="0" applyNumberFormat="1" applyFont="1" applyFill="1" applyBorder="1" applyAlignment="1" applyProtection="1">
      <alignment horizontal="right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5" fillId="0" borderId="16" xfId="0" applyFont="1" applyBorder="1"/>
    <xf numFmtId="0" fontId="3" fillId="2" borderId="13" xfId="0" applyFont="1" applyFill="1" applyBorder="1"/>
    <xf numFmtId="0" fontId="3" fillId="0" borderId="8" xfId="0" applyFont="1" applyBorder="1"/>
    <xf numFmtId="0" fontId="0" fillId="0" borderId="8" xfId="0" applyBorder="1"/>
    <xf numFmtId="0" fontId="11" fillId="0" borderId="8" xfId="0" applyFont="1" applyFill="1" applyBorder="1" applyAlignment="1">
      <alignment wrapText="1"/>
    </xf>
    <xf numFmtId="0" fontId="3" fillId="0" borderId="8" xfId="0" applyFont="1" applyBorder="1" applyAlignment="1">
      <alignment horizontal="left"/>
    </xf>
    <xf numFmtId="0" fontId="3" fillId="0" borderId="13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165" fontId="7" fillId="0" borderId="21" xfId="0" applyNumberFormat="1" applyFont="1" applyBorder="1" applyAlignment="1" applyProtection="1">
      <alignment horizontal="right"/>
    </xf>
    <xf numFmtId="165" fontId="7" fillId="0" borderId="22" xfId="0" applyNumberFormat="1" applyFont="1" applyBorder="1" applyAlignment="1" applyProtection="1">
      <alignment horizontal="right"/>
    </xf>
    <xf numFmtId="165" fontId="7" fillId="0" borderId="24" xfId="0" applyNumberFormat="1" applyFont="1" applyBorder="1" applyAlignment="1" applyProtection="1">
      <alignment horizontal="right"/>
    </xf>
    <xf numFmtId="165" fontId="7" fillId="0" borderId="25" xfId="0" applyNumberFormat="1" applyFont="1" applyFill="1" applyBorder="1" applyAlignment="1" applyProtection="1">
      <alignment horizontal="right"/>
    </xf>
    <xf numFmtId="165" fontId="7" fillId="0" borderId="25" xfId="0" applyNumberFormat="1" applyFont="1" applyBorder="1" applyAlignment="1" applyProtection="1">
      <alignment horizontal="right"/>
    </xf>
    <xf numFmtId="164" fontId="9" fillId="0" borderId="23" xfId="0" applyNumberFormat="1" applyFont="1" applyBorder="1" applyAlignment="1" applyProtection="1">
      <alignment horizontal="right"/>
    </xf>
    <xf numFmtId="165" fontId="7" fillId="0" borderId="26" xfId="0" applyNumberFormat="1" applyFont="1" applyBorder="1" applyAlignment="1" applyProtection="1">
      <alignment horizontal="right"/>
    </xf>
    <xf numFmtId="164" fontId="9" fillId="0" borderId="25" xfId="0" applyNumberFormat="1" applyFont="1" applyBorder="1" applyAlignment="1" applyProtection="1">
      <alignment horizontal="right"/>
    </xf>
    <xf numFmtId="0" fontId="7" fillId="0" borderId="8" xfId="0" applyFont="1" applyFill="1" applyBorder="1"/>
    <xf numFmtId="0" fontId="0" fillId="0" borderId="8" xfId="0" applyFill="1" applyBorder="1"/>
    <xf numFmtId="0" fontId="0" fillId="0" borderId="0" xfId="0" applyFill="1" applyBorder="1"/>
    <xf numFmtId="0" fontId="0" fillId="0" borderId="1" xfId="0" applyFill="1" applyBorder="1"/>
    <xf numFmtId="165" fontId="0" fillId="0" borderId="8" xfId="0" applyNumberFormat="1" applyFill="1" applyBorder="1" applyAlignment="1">
      <alignment horizontal="right"/>
    </xf>
    <xf numFmtId="165" fontId="0" fillId="0" borderId="0" xfId="0" applyNumberFormat="1" applyFill="1" applyBorder="1" applyAlignment="1">
      <alignment horizontal="right"/>
    </xf>
    <xf numFmtId="165" fontId="0" fillId="0" borderId="9" xfId="0" applyNumberFormat="1" applyFill="1" applyBorder="1" applyAlignment="1">
      <alignment horizontal="right"/>
    </xf>
    <xf numFmtId="37" fontId="5" fillId="0" borderId="0" xfId="0" applyNumberFormat="1" applyFont="1" applyFill="1" applyBorder="1" applyProtection="1"/>
    <xf numFmtId="37" fontId="0" fillId="0" borderId="0" xfId="0" applyNumberFormat="1" applyFill="1" applyProtection="1"/>
    <xf numFmtId="0" fontId="0" fillId="0" borderId="0" xfId="0" applyFill="1"/>
    <xf numFmtId="0" fontId="11" fillId="0" borderId="8" xfId="0" applyFont="1" applyBorder="1"/>
    <xf numFmtId="0" fontId="3" fillId="2" borderId="38" xfId="0" applyFont="1" applyFill="1" applyBorder="1"/>
    <xf numFmtId="3" fontId="7" fillId="0" borderId="20" xfId="0" applyNumberFormat="1" applyFont="1" applyFill="1" applyBorder="1" applyAlignment="1" applyProtection="1">
      <alignment horizontal="right"/>
    </xf>
    <xf numFmtId="0" fontId="3" fillId="2" borderId="37" xfId="0" applyFont="1" applyFill="1" applyBorder="1" applyAlignment="1">
      <alignment horizontal="center"/>
    </xf>
    <xf numFmtId="0" fontId="1" fillId="0" borderId="8" xfId="41" applyBorder="1"/>
    <xf numFmtId="0" fontId="3" fillId="2" borderId="36" xfId="0" applyFont="1" applyFill="1" applyBorder="1"/>
    <xf numFmtId="165" fontId="7" fillId="0" borderId="39" xfId="0" applyNumberFormat="1" applyFont="1" applyFill="1" applyBorder="1" applyAlignment="1" applyProtection="1">
      <alignment horizontal="right"/>
    </xf>
    <xf numFmtId="165" fontId="7" fillId="0" borderId="40" xfId="0" applyNumberFormat="1" applyFont="1" applyFill="1" applyBorder="1" applyAlignment="1" applyProtection="1">
      <alignment horizontal="right"/>
    </xf>
    <xf numFmtId="0" fontId="5" fillId="0" borderId="41" xfId="0" applyFont="1" applyBorder="1" applyAlignment="1">
      <alignment horizontal="right"/>
    </xf>
    <xf numFmtId="0" fontId="5" fillId="0" borderId="42" xfId="0" applyFont="1" applyBorder="1" applyAlignment="1">
      <alignment horizontal="right"/>
    </xf>
    <xf numFmtId="165" fontId="0" fillId="0" borderId="42" xfId="0" applyNumberFormat="1" applyBorder="1" applyAlignment="1">
      <alignment horizontal="right"/>
    </xf>
    <xf numFmtId="165" fontId="7" fillId="0" borderId="43" xfId="0" applyNumberFormat="1" applyFont="1" applyBorder="1" applyAlignment="1" applyProtection="1">
      <alignment horizontal="right"/>
    </xf>
    <xf numFmtId="165" fontId="5" fillId="0" borderId="42" xfId="0" applyNumberFormat="1" applyFont="1" applyBorder="1" applyAlignment="1" applyProtection="1">
      <alignment horizontal="right"/>
    </xf>
    <xf numFmtId="165" fontId="0" fillId="0" borderId="42" xfId="0" applyNumberFormat="1" applyFill="1" applyBorder="1" applyAlignment="1">
      <alignment horizontal="right"/>
    </xf>
    <xf numFmtId="165" fontId="7" fillId="0" borderId="42" xfId="0" applyNumberFormat="1" applyFont="1" applyBorder="1" applyAlignment="1" applyProtection="1">
      <alignment horizontal="right"/>
    </xf>
    <xf numFmtId="165" fontId="7" fillId="0" borderId="42" xfId="0" applyNumberFormat="1" applyFont="1" applyFill="1" applyBorder="1" applyAlignment="1" applyProtection="1">
      <alignment horizontal="right"/>
    </xf>
    <xf numFmtId="165" fontId="7" fillId="0" borderId="44" xfId="0" applyNumberFormat="1" applyFont="1" applyFill="1" applyBorder="1" applyProtection="1"/>
    <xf numFmtId="0" fontId="3" fillId="0" borderId="0" xfId="0" applyFont="1" applyBorder="1"/>
    <xf numFmtId="0" fontId="3" fillId="2" borderId="45" xfId="0" applyFont="1" applyFill="1" applyBorder="1"/>
    <xf numFmtId="0" fontId="3" fillId="2" borderId="39" xfId="0" applyFont="1" applyFill="1" applyBorder="1" applyAlignment="1">
      <alignment horizontal="center"/>
    </xf>
    <xf numFmtId="0" fontId="3" fillId="2" borderId="46" xfId="0" applyFont="1" applyFill="1" applyBorder="1"/>
    <xf numFmtId="164" fontId="8" fillId="0" borderId="1" xfId="0" applyNumberFormat="1" applyFont="1" applyFill="1" applyBorder="1" applyAlignment="1" applyProtection="1">
      <alignment horizontal="right"/>
    </xf>
    <xf numFmtId="3" fontId="0" fillId="0" borderId="8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20" xfId="0" applyNumberFormat="1" applyFill="1" applyBorder="1" applyAlignment="1">
      <alignment horizontal="right"/>
    </xf>
    <xf numFmtId="0" fontId="7" fillId="0" borderId="8" xfId="0" applyFont="1" applyFill="1" applyBorder="1" applyAlignment="1">
      <alignment horizontal="center"/>
    </xf>
    <xf numFmtId="0" fontId="1" fillId="0" borderId="8" xfId="41" applyFill="1" applyBorder="1"/>
    <xf numFmtId="39" fontId="5" fillId="0" borderId="0" xfId="0" applyNumberFormat="1" applyFont="1" applyProtection="1"/>
    <xf numFmtId="0" fontId="2" fillId="2" borderId="0" xfId="0" applyFont="1" applyFill="1" applyAlignment="1">
      <alignment horizontal="center"/>
    </xf>
    <xf numFmtId="0" fontId="30" fillId="0" borderId="0" xfId="0" applyFont="1"/>
    <xf numFmtId="0" fontId="31" fillId="0" borderId="0" xfId="0" applyFont="1"/>
    <xf numFmtId="37" fontId="31" fillId="0" borderId="0" xfId="0" applyNumberFormat="1" applyFont="1" applyProtection="1"/>
  </cellXfs>
  <cellStyles count="46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3"/>
    <cellStyle name="Normal 4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F94"/>
  <sheetViews>
    <sheetView tabSelected="1" defaultGridColor="0" colorId="22" zoomScale="65" zoomScaleNormal="65" workbookViewId="0">
      <pane xSplit="4" ySplit="9" topLeftCell="E46" activePane="bottomRight" state="frozen"/>
      <selection pane="topRight" activeCell="E1" sqref="E1"/>
      <selection pane="bottomLeft" activeCell="A10" sqref="A10"/>
      <selection pane="bottomRight" activeCell="R60" sqref="R60"/>
    </sheetView>
  </sheetViews>
  <sheetFormatPr defaultColWidth="11.44140625" defaultRowHeight="15" x14ac:dyDescent="0.2"/>
  <cols>
    <col min="1" max="1" width="2" style="15" customWidth="1"/>
    <col min="2" max="2" width="23.33203125" style="15" customWidth="1"/>
    <col min="3" max="3" width="6" style="15" customWidth="1"/>
    <col min="4" max="4" width="6.33203125" style="15" customWidth="1"/>
    <col min="5" max="5" width="16.5546875" style="15" bestFit="1" customWidth="1"/>
    <col min="6" max="6" width="16.6640625" style="15" customWidth="1"/>
    <col min="7" max="7" width="16.5546875" style="15" customWidth="1"/>
    <col min="8" max="8" width="14.6640625" style="15" bestFit="1" customWidth="1"/>
    <col min="9" max="9" width="12.109375" style="15" bestFit="1" customWidth="1"/>
    <col min="10" max="10" width="18.21875" style="47" customWidth="1"/>
    <col min="11" max="11" width="15" style="15" bestFit="1" customWidth="1"/>
    <col min="12" max="13" width="18.88671875" style="15" customWidth="1"/>
    <col min="14" max="14" width="19.88671875" style="15" customWidth="1"/>
    <col min="15" max="15" width="8.44140625" style="15" customWidth="1"/>
    <col min="16" max="16" width="1.5546875" style="36" customWidth="1"/>
    <col min="17" max="17" width="11.44140625" customWidth="1"/>
  </cols>
  <sheetData>
    <row r="1" spans="1:32" s="41" customFormat="1" ht="18" x14ac:dyDescent="0.25">
      <c r="A1" s="154" t="s">
        <v>31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52"/>
    </row>
    <row r="2" spans="1:32" s="41" customFormat="1" ht="18" x14ac:dyDescent="0.25">
      <c r="A2" s="154" t="s">
        <v>47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52"/>
    </row>
    <row r="3" spans="1:32" s="41" customFormat="1" ht="18" x14ac:dyDescent="0.25">
      <c r="A3" s="154" t="s">
        <v>23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52"/>
    </row>
    <row r="4" spans="1:32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32" ht="16.5" thickBot="1" x14ac:dyDescent="0.3">
      <c r="A5" s="6"/>
      <c r="B5" s="2"/>
      <c r="C5" s="2"/>
      <c r="D5" s="2"/>
      <c r="E5" s="2"/>
      <c r="F5" s="2"/>
      <c r="G5" s="2"/>
      <c r="H5" s="2"/>
      <c r="I5" s="2"/>
      <c r="J5" s="48"/>
      <c r="K5" s="2"/>
      <c r="L5" s="2"/>
      <c r="M5" s="2"/>
      <c r="N5" s="2"/>
      <c r="O5" s="2"/>
    </row>
    <row r="6" spans="1:32" s="15" customFormat="1" x14ac:dyDescent="0.25">
      <c r="A6" s="7"/>
      <c r="B6" s="13"/>
      <c r="C6" s="11"/>
      <c r="D6" s="12"/>
      <c r="E6" s="13"/>
      <c r="F6" s="11"/>
      <c r="G6" s="14"/>
      <c r="H6" s="14"/>
      <c r="I6" s="11"/>
      <c r="J6" s="95"/>
      <c r="K6" s="56"/>
      <c r="L6" s="130"/>
      <c r="M6" s="143"/>
      <c r="N6" s="59"/>
      <c r="O6" s="12"/>
      <c r="P6" s="36"/>
    </row>
    <row r="7" spans="1:32" s="15" customFormat="1" x14ac:dyDescent="0.25">
      <c r="A7" s="7"/>
      <c r="B7" s="17"/>
      <c r="C7" s="20"/>
      <c r="D7" s="3"/>
      <c r="E7" s="17"/>
      <c r="F7" s="26" t="s">
        <v>1</v>
      </c>
      <c r="G7" s="19"/>
      <c r="H7" s="19"/>
      <c r="I7" s="20"/>
      <c r="J7" s="96" t="s">
        <v>41</v>
      </c>
      <c r="K7" s="57"/>
      <c r="L7" s="128" t="s">
        <v>26</v>
      </c>
      <c r="M7" s="144"/>
      <c r="N7" s="60"/>
      <c r="O7" s="21" t="s">
        <v>3</v>
      </c>
      <c r="P7" s="36"/>
    </row>
    <row r="8" spans="1:32" s="15" customFormat="1" x14ac:dyDescent="0.25">
      <c r="A8" s="7"/>
      <c r="B8" s="17" t="s">
        <v>4</v>
      </c>
      <c r="C8" s="20"/>
      <c r="D8" s="3"/>
      <c r="E8" s="22"/>
      <c r="F8" s="23" t="s">
        <v>5</v>
      </c>
      <c r="G8" s="24" t="s">
        <v>6</v>
      </c>
      <c r="H8" s="25" t="s">
        <v>7</v>
      </c>
      <c r="I8" s="26" t="s">
        <v>20</v>
      </c>
      <c r="J8" s="96" t="s">
        <v>13</v>
      </c>
      <c r="K8" s="57" t="s">
        <v>8</v>
      </c>
      <c r="L8" s="128" t="s">
        <v>27</v>
      </c>
      <c r="M8" s="144" t="s">
        <v>48</v>
      </c>
      <c r="N8" s="61" t="s">
        <v>2</v>
      </c>
      <c r="O8" s="21" t="s">
        <v>9</v>
      </c>
      <c r="P8" s="36"/>
    </row>
    <row r="9" spans="1:32" s="15" customFormat="1" ht="15.75" thickBot="1" x14ac:dyDescent="0.3">
      <c r="A9" s="7"/>
      <c r="B9" s="98" t="s">
        <v>10</v>
      </c>
      <c r="C9" s="4"/>
      <c r="D9" s="5"/>
      <c r="E9" s="27" t="s">
        <v>11</v>
      </c>
      <c r="F9" s="28" t="s">
        <v>12</v>
      </c>
      <c r="G9" s="29" t="s">
        <v>24</v>
      </c>
      <c r="H9" s="30"/>
      <c r="I9" s="4"/>
      <c r="J9" s="97"/>
      <c r="K9" s="58"/>
      <c r="L9" s="126"/>
      <c r="M9" s="145"/>
      <c r="N9" s="62"/>
      <c r="O9" s="5"/>
      <c r="P9" s="53"/>
    </row>
    <row r="10" spans="1:32" s="15" customFormat="1" x14ac:dyDescent="0.25">
      <c r="A10" s="31"/>
      <c r="B10" s="10"/>
      <c r="C10" s="43"/>
      <c r="D10" s="44"/>
      <c r="E10" s="63"/>
      <c r="F10" s="64" t="s">
        <v>0</v>
      </c>
      <c r="G10" s="65"/>
      <c r="H10" s="65"/>
      <c r="I10" s="64"/>
      <c r="J10" s="66"/>
      <c r="K10" s="63"/>
      <c r="L10" s="133"/>
      <c r="M10" s="133"/>
      <c r="N10" s="67"/>
      <c r="O10" s="68"/>
      <c r="P10" s="36"/>
    </row>
    <row r="11" spans="1:32" s="15" customFormat="1" x14ac:dyDescent="0.25">
      <c r="A11" s="31"/>
      <c r="B11" s="99" t="s">
        <v>14</v>
      </c>
      <c r="C11" s="8"/>
      <c r="D11" s="7"/>
      <c r="E11" s="69"/>
      <c r="F11" s="70"/>
      <c r="G11" s="71"/>
      <c r="H11" s="71"/>
      <c r="I11" s="70"/>
      <c r="J11" s="72" t="s">
        <v>0</v>
      </c>
      <c r="K11" s="69"/>
      <c r="L11" s="134"/>
      <c r="M11" s="134"/>
      <c r="N11" s="73"/>
      <c r="O11" s="74"/>
      <c r="P11" s="36"/>
    </row>
    <row r="12" spans="1:32" s="15" customFormat="1" x14ac:dyDescent="0.25">
      <c r="A12" s="31"/>
      <c r="B12" s="16"/>
      <c r="C12" s="8"/>
      <c r="D12" s="7"/>
      <c r="E12" s="69"/>
      <c r="F12" s="70"/>
      <c r="G12" s="71"/>
      <c r="H12" s="71"/>
      <c r="I12" s="70"/>
      <c r="J12" s="72"/>
      <c r="K12" s="69"/>
      <c r="L12" s="134"/>
      <c r="M12" s="134"/>
      <c r="N12" s="73"/>
      <c r="O12" s="74"/>
      <c r="P12" s="36"/>
    </row>
    <row r="13" spans="1:32" ht="15.75" x14ac:dyDescent="0.25">
      <c r="A13" s="31"/>
      <c r="B13" s="100" t="s">
        <v>30</v>
      </c>
      <c r="C13" s="42"/>
      <c r="D13" s="45"/>
      <c r="E13" s="75">
        <v>92000</v>
      </c>
      <c r="F13" s="76">
        <v>1340000</v>
      </c>
      <c r="G13" s="77">
        <v>-7485</v>
      </c>
      <c r="H13" s="77">
        <v>20773595</v>
      </c>
      <c r="I13" s="76">
        <v>0</v>
      </c>
      <c r="J13" s="78">
        <f>SUM(E13:I13)</f>
        <v>22198110</v>
      </c>
      <c r="K13" s="75">
        <v>0</v>
      </c>
      <c r="L13" s="135">
        <v>0</v>
      </c>
      <c r="M13" s="135">
        <v>0</v>
      </c>
      <c r="N13" s="79">
        <f t="shared" ref="N13:N25" si="0">SUM(J13:M13)</f>
        <v>22198110</v>
      </c>
      <c r="O13" s="80">
        <f t="shared" ref="O13:O21" si="1">(N13/$N$26)*100</f>
        <v>0.24135207257884095</v>
      </c>
      <c r="P13" s="34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20.25" customHeight="1" x14ac:dyDescent="0.25">
      <c r="A14" s="31"/>
      <c r="B14" s="101" t="s">
        <v>34</v>
      </c>
      <c r="C14" s="42"/>
      <c r="D14" s="45"/>
      <c r="E14" s="75">
        <v>462618005</v>
      </c>
      <c r="F14" s="76">
        <v>1705420306</v>
      </c>
      <c r="G14" s="77">
        <v>1820383361</v>
      </c>
      <c r="H14" s="77">
        <v>590267</v>
      </c>
      <c r="I14" s="76">
        <v>0</v>
      </c>
      <c r="J14" s="78">
        <f t="shared" ref="J14:J24" si="2">SUM(E14:I14)</f>
        <v>3989011939</v>
      </c>
      <c r="K14" s="75">
        <v>0</v>
      </c>
      <c r="L14" s="135">
        <v>0</v>
      </c>
      <c r="M14" s="135">
        <v>4557155</v>
      </c>
      <c r="N14" s="79">
        <f t="shared" si="0"/>
        <v>3993569094</v>
      </c>
      <c r="O14" s="80">
        <f t="shared" si="1"/>
        <v>43.420641569201344</v>
      </c>
      <c r="P14" s="34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.75" customHeight="1" x14ac:dyDescent="0.25">
      <c r="A15" s="31"/>
      <c r="B15" s="100" t="s">
        <v>29</v>
      </c>
      <c r="C15" s="42"/>
      <c r="D15" s="45"/>
      <c r="E15" s="75">
        <v>22452400</v>
      </c>
      <c r="F15" s="76">
        <v>0</v>
      </c>
      <c r="G15" s="77">
        <v>0</v>
      </c>
      <c r="H15" s="77">
        <v>0</v>
      </c>
      <c r="I15" s="76">
        <v>0</v>
      </c>
      <c r="J15" s="78">
        <f t="shared" si="2"/>
        <v>22452400</v>
      </c>
      <c r="K15" s="75">
        <v>0</v>
      </c>
      <c r="L15" s="135">
        <v>0</v>
      </c>
      <c r="M15" s="135">
        <v>0</v>
      </c>
      <c r="N15" s="79">
        <f t="shared" si="0"/>
        <v>22452400</v>
      </c>
      <c r="O15" s="80">
        <f t="shared" si="1"/>
        <v>0.24411687636331061</v>
      </c>
      <c r="P15" s="34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.75" x14ac:dyDescent="0.25">
      <c r="A16" s="31"/>
      <c r="B16" s="100" t="s">
        <v>35</v>
      </c>
      <c r="C16" s="42"/>
      <c r="D16" s="45"/>
      <c r="E16" s="75">
        <v>0</v>
      </c>
      <c r="F16" s="76">
        <v>673062360</v>
      </c>
      <c r="G16" s="77">
        <v>0</v>
      </c>
      <c r="H16" s="77">
        <v>158831</v>
      </c>
      <c r="I16" s="76">
        <v>0</v>
      </c>
      <c r="J16" s="78">
        <f t="shared" si="2"/>
        <v>673221191</v>
      </c>
      <c r="K16" s="75">
        <v>0</v>
      </c>
      <c r="L16" s="135">
        <v>129505</v>
      </c>
      <c r="M16" s="135">
        <v>0</v>
      </c>
      <c r="N16" s="79">
        <f t="shared" si="0"/>
        <v>673350696</v>
      </c>
      <c r="O16" s="80">
        <f t="shared" si="1"/>
        <v>7.321100132038497</v>
      </c>
      <c r="P16" s="34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.75" x14ac:dyDescent="0.25">
      <c r="A17" s="31"/>
      <c r="B17" s="100" t="s">
        <v>40</v>
      </c>
      <c r="C17" s="42"/>
      <c r="D17" s="45"/>
      <c r="E17" s="75">
        <v>34198904</v>
      </c>
      <c r="F17" s="76">
        <v>0</v>
      </c>
      <c r="G17" s="77">
        <v>0</v>
      </c>
      <c r="H17" s="77">
        <v>689045</v>
      </c>
      <c r="I17" s="76">
        <v>0</v>
      </c>
      <c r="J17" s="78">
        <f t="shared" si="2"/>
        <v>34887949</v>
      </c>
      <c r="K17" s="75">
        <v>53778961</v>
      </c>
      <c r="L17" s="135">
        <v>0</v>
      </c>
      <c r="M17" s="135">
        <v>0</v>
      </c>
      <c r="N17" s="79">
        <f t="shared" si="0"/>
        <v>88666910</v>
      </c>
      <c r="O17" s="80">
        <f t="shared" si="1"/>
        <v>0.96404344773773787</v>
      </c>
      <c r="P17" s="34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x14ac:dyDescent="0.25">
      <c r="A18" s="31"/>
      <c r="B18" s="100" t="s">
        <v>36</v>
      </c>
      <c r="C18" s="42"/>
      <c r="D18" s="45"/>
      <c r="E18" s="75">
        <v>4546897</v>
      </c>
      <c r="F18" s="76">
        <v>189400</v>
      </c>
      <c r="G18" s="77">
        <v>0</v>
      </c>
      <c r="H18" s="77">
        <v>0</v>
      </c>
      <c r="I18" s="76">
        <v>0</v>
      </c>
      <c r="J18" s="78">
        <f t="shared" si="2"/>
        <v>4736297</v>
      </c>
      <c r="K18" s="75">
        <v>0</v>
      </c>
      <c r="L18" s="135">
        <v>0</v>
      </c>
      <c r="M18" s="135">
        <v>0</v>
      </c>
      <c r="N18" s="79">
        <f t="shared" si="0"/>
        <v>4736297</v>
      </c>
      <c r="O18" s="80">
        <f t="shared" si="1"/>
        <v>5.1496055173118185E-2</v>
      </c>
      <c r="P18" s="34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x14ac:dyDescent="0.25">
      <c r="A19" s="31"/>
      <c r="B19" s="100" t="s">
        <v>32</v>
      </c>
      <c r="C19" s="42"/>
      <c r="D19" s="45"/>
      <c r="E19" s="75">
        <v>655618</v>
      </c>
      <c r="F19" s="76">
        <v>4648003</v>
      </c>
      <c r="G19" s="77">
        <v>0</v>
      </c>
      <c r="H19" s="77">
        <v>1082893</v>
      </c>
      <c r="I19" s="76">
        <v>0</v>
      </c>
      <c r="J19" s="78">
        <f t="shared" si="2"/>
        <v>6386514</v>
      </c>
      <c r="K19" s="75">
        <v>0</v>
      </c>
      <c r="L19" s="135">
        <v>306090</v>
      </c>
      <c r="M19" s="135">
        <v>24816494</v>
      </c>
      <c r="N19" s="79">
        <f t="shared" si="0"/>
        <v>31509098</v>
      </c>
      <c r="O19" s="80">
        <f t="shared" si="1"/>
        <v>0.34258709896427275</v>
      </c>
      <c r="P19" s="34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s="124" customFormat="1" ht="15.75" x14ac:dyDescent="0.25">
      <c r="A20" s="115"/>
      <c r="B20" s="116" t="s">
        <v>28</v>
      </c>
      <c r="C20" s="117"/>
      <c r="D20" s="118"/>
      <c r="E20" s="119">
        <v>17996856</v>
      </c>
      <c r="F20" s="120">
        <v>9225422</v>
      </c>
      <c r="G20" s="121">
        <v>0</v>
      </c>
      <c r="H20" s="121">
        <v>276267</v>
      </c>
      <c r="I20" s="120">
        <v>0</v>
      </c>
      <c r="J20" s="78">
        <f t="shared" si="2"/>
        <v>27498545</v>
      </c>
      <c r="K20" s="119">
        <v>24509767</v>
      </c>
      <c r="L20" s="138">
        <v>0</v>
      </c>
      <c r="M20" s="138">
        <v>0</v>
      </c>
      <c r="N20" s="90">
        <f t="shared" si="0"/>
        <v>52008312</v>
      </c>
      <c r="O20" s="146">
        <f t="shared" si="1"/>
        <v>0.56546768587627527</v>
      </c>
      <c r="P20" s="122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</row>
    <row r="21" spans="1:32" ht="15.75" x14ac:dyDescent="0.25">
      <c r="A21" s="31"/>
      <c r="B21" s="100" t="s">
        <v>39</v>
      </c>
      <c r="C21" s="42"/>
      <c r="D21" s="45"/>
      <c r="E21" s="75">
        <v>370000</v>
      </c>
      <c r="F21" s="76">
        <v>-356783</v>
      </c>
      <c r="G21" s="77">
        <v>0</v>
      </c>
      <c r="H21" s="77">
        <v>1270703</v>
      </c>
      <c r="I21" s="76">
        <v>0</v>
      </c>
      <c r="J21" s="78">
        <f t="shared" si="2"/>
        <v>1283920</v>
      </c>
      <c r="K21" s="75">
        <v>0</v>
      </c>
      <c r="L21" s="135">
        <v>0</v>
      </c>
      <c r="M21" s="135">
        <v>0</v>
      </c>
      <c r="N21" s="79">
        <f t="shared" si="0"/>
        <v>1283920</v>
      </c>
      <c r="O21" s="80">
        <f t="shared" si="1"/>
        <v>1.3959600750938951E-2</v>
      </c>
      <c r="P21" s="34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x14ac:dyDescent="0.25">
      <c r="A22" s="31"/>
      <c r="B22" s="125" t="s">
        <v>43</v>
      </c>
      <c r="C22" s="42"/>
      <c r="D22" s="45"/>
      <c r="E22" s="75">
        <v>0</v>
      </c>
      <c r="F22" s="76">
        <v>0</v>
      </c>
      <c r="G22" s="77">
        <v>0</v>
      </c>
      <c r="H22" s="77">
        <v>1391514</v>
      </c>
      <c r="I22" s="76">
        <v>0</v>
      </c>
      <c r="J22" s="78">
        <f>SUM(E22:I22)</f>
        <v>1391514</v>
      </c>
      <c r="K22" s="75">
        <v>0</v>
      </c>
      <c r="L22" s="135">
        <v>0</v>
      </c>
      <c r="M22" s="135">
        <v>32233257</v>
      </c>
      <c r="N22" s="79">
        <f t="shared" si="0"/>
        <v>33624771</v>
      </c>
      <c r="O22" s="80">
        <v>3.1519927042915098E-2</v>
      </c>
      <c r="P22" s="34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x14ac:dyDescent="0.25">
      <c r="A23" s="31"/>
      <c r="B23" s="100" t="s">
        <v>44</v>
      </c>
      <c r="C23" s="42"/>
      <c r="D23" s="45"/>
      <c r="E23" s="75">
        <v>13000000</v>
      </c>
      <c r="F23" s="76">
        <v>38903535</v>
      </c>
      <c r="G23" s="77">
        <v>0</v>
      </c>
      <c r="H23" s="77">
        <v>0</v>
      </c>
      <c r="I23" s="76">
        <v>0</v>
      </c>
      <c r="J23" s="78">
        <f t="shared" si="2"/>
        <v>51903535</v>
      </c>
      <c r="K23" s="75">
        <v>0</v>
      </c>
      <c r="L23" s="135">
        <v>0</v>
      </c>
      <c r="M23" s="135">
        <v>3759021</v>
      </c>
      <c r="N23" s="79">
        <f t="shared" si="0"/>
        <v>55662556</v>
      </c>
      <c r="O23" s="80">
        <v>3.1519927042915098E-2</v>
      </c>
      <c r="P23" s="34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x14ac:dyDescent="0.25">
      <c r="A24" s="31"/>
      <c r="B24" s="100" t="s">
        <v>42</v>
      </c>
      <c r="C24" s="42"/>
      <c r="D24" s="45"/>
      <c r="E24" s="75">
        <v>16784306</v>
      </c>
      <c r="F24" s="76">
        <v>9231085</v>
      </c>
      <c r="G24" s="77">
        <v>0</v>
      </c>
      <c r="H24" s="77">
        <v>0</v>
      </c>
      <c r="I24" s="76">
        <v>0</v>
      </c>
      <c r="J24" s="78">
        <f t="shared" si="2"/>
        <v>26015391</v>
      </c>
      <c r="K24" s="75">
        <v>0</v>
      </c>
      <c r="L24" s="135">
        <v>0</v>
      </c>
      <c r="M24" s="135">
        <v>0</v>
      </c>
      <c r="N24" s="79">
        <f t="shared" si="0"/>
        <v>26015391</v>
      </c>
      <c r="O24" s="80">
        <f>(N24/$N$26)*100</f>
        <v>0.28285599705555675</v>
      </c>
      <c r="P24" s="34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x14ac:dyDescent="0.25">
      <c r="A25" s="31"/>
      <c r="B25" s="100" t="s">
        <v>33</v>
      </c>
      <c r="C25" s="42"/>
      <c r="D25" s="45"/>
      <c r="E25" s="147">
        <v>2126940590</v>
      </c>
      <c r="F25" s="148">
        <v>1878957813</v>
      </c>
      <c r="G25" s="149">
        <v>33043857</v>
      </c>
      <c r="H25" s="149">
        <v>30020953</v>
      </c>
      <c r="I25" s="76">
        <v>0</v>
      </c>
      <c r="J25" s="150">
        <f>SUM(E25:I25)</f>
        <v>4068963213</v>
      </c>
      <c r="K25" s="75">
        <v>123085409</v>
      </c>
      <c r="L25" s="135">
        <v>130988.48999999999</v>
      </c>
      <c r="M25" s="135">
        <v>140546</v>
      </c>
      <c r="N25" s="79">
        <f t="shared" si="0"/>
        <v>4192320156.4899998</v>
      </c>
      <c r="O25" s="80">
        <f>(N25/$N$26)*100</f>
        <v>45.581590445443879</v>
      </c>
      <c r="P25" s="34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x14ac:dyDescent="0.25">
      <c r="A26" s="31"/>
      <c r="B26" s="104" t="s">
        <v>15</v>
      </c>
      <c r="C26" s="105"/>
      <c r="D26" s="106"/>
      <c r="E26" s="107">
        <f>SUM(E13:E25)</f>
        <v>2699655576</v>
      </c>
      <c r="F26" s="108">
        <f>SUM(F13:F25)</f>
        <v>4320621141</v>
      </c>
      <c r="G26" s="109">
        <f t="shared" ref="G26:N26" si="3">SUM(G13:G25)</f>
        <v>1853419733</v>
      </c>
      <c r="H26" s="109">
        <f t="shared" si="3"/>
        <v>56254068</v>
      </c>
      <c r="I26" s="108">
        <f t="shared" si="3"/>
        <v>0</v>
      </c>
      <c r="J26" s="110">
        <f t="shared" si="3"/>
        <v>8929950518</v>
      </c>
      <c r="K26" s="107">
        <f t="shared" si="3"/>
        <v>201374137</v>
      </c>
      <c r="L26" s="136">
        <f t="shared" ref="L26:M26" si="4">SUM(L13:L25)</f>
        <v>566583.49</v>
      </c>
      <c r="M26" s="136">
        <f t="shared" si="4"/>
        <v>65506473</v>
      </c>
      <c r="N26" s="111">
        <f t="shared" si="3"/>
        <v>9197397711.4899998</v>
      </c>
      <c r="O26" s="112">
        <f>(N26/$N$80)*100</f>
        <v>71.704639949799159</v>
      </c>
      <c r="P26" s="34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x14ac:dyDescent="0.25">
      <c r="A27" s="31"/>
      <c r="B27" s="16"/>
      <c r="C27" s="8"/>
      <c r="D27" s="7"/>
      <c r="E27" s="87"/>
      <c r="F27" s="88"/>
      <c r="G27" s="89"/>
      <c r="H27" s="89"/>
      <c r="I27" s="88"/>
      <c r="J27" s="90"/>
      <c r="K27" s="87"/>
      <c r="L27" s="137"/>
      <c r="M27" s="137"/>
      <c r="N27" s="79" t="s">
        <v>0</v>
      </c>
      <c r="O27" s="91"/>
      <c r="P27" s="34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x14ac:dyDescent="0.25">
      <c r="A28" s="31"/>
      <c r="B28" s="99" t="s">
        <v>16</v>
      </c>
      <c r="C28" s="8"/>
      <c r="D28" s="7"/>
      <c r="E28" s="87"/>
      <c r="F28" s="88"/>
      <c r="G28" s="89"/>
      <c r="H28" s="89"/>
      <c r="I28" s="88"/>
      <c r="J28" s="90" t="s">
        <v>0</v>
      </c>
      <c r="K28" s="87"/>
      <c r="L28" s="137"/>
      <c r="M28" s="137"/>
      <c r="N28" s="79" t="s">
        <v>0</v>
      </c>
      <c r="O28" s="91"/>
      <c r="P28" s="34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x14ac:dyDescent="0.25">
      <c r="A29" s="31"/>
      <c r="B29" s="16"/>
      <c r="C29" s="8"/>
      <c r="D29" s="7"/>
      <c r="E29" s="87"/>
      <c r="F29" s="88"/>
      <c r="G29" s="89"/>
      <c r="H29" s="89"/>
      <c r="I29" s="88"/>
      <c r="J29" s="90" t="s">
        <v>0</v>
      </c>
      <c r="K29" s="87" t="s">
        <v>0</v>
      </c>
      <c r="L29" s="137" t="s">
        <v>0</v>
      </c>
      <c r="M29" s="137"/>
      <c r="N29" s="79" t="s">
        <v>0</v>
      </c>
      <c r="O29" s="91"/>
      <c r="P29" s="34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x14ac:dyDescent="0.25">
      <c r="A30" s="31"/>
      <c r="B30" s="100" t="s">
        <v>30</v>
      </c>
      <c r="C30" s="42"/>
      <c r="D30" s="45"/>
      <c r="E30" s="75">
        <v>40000</v>
      </c>
      <c r="F30" s="76">
        <v>-11948</v>
      </c>
      <c r="G30" s="77">
        <v>0</v>
      </c>
      <c r="H30" s="77">
        <v>8876000</v>
      </c>
      <c r="I30" s="76">
        <v>0</v>
      </c>
      <c r="J30" s="78">
        <f t="shared" ref="J30:J41" si="5">SUM(E30:I30)</f>
        <v>8904052</v>
      </c>
      <c r="K30" s="75">
        <v>0</v>
      </c>
      <c r="L30" s="135">
        <v>0</v>
      </c>
      <c r="M30" s="135">
        <v>0</v>
      </c>
      <c r="N30" s="79">
        <f t="shared" ref="N30:N41" si="6">SUM(J30:M30)</f>
        <v>8904052</v>
      </c>
      <c r="O30" s="80">
        <f t="shared" ref="O30:O37" si="7">(N30/$N$42)*100</f>
        <v>0.55587810670181259</v>
      </c>
      <c r="P30" s="34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x14ac:dyDescent="0.25">
      <c r="A31" s="31"/>
      <c r="B31" s="100" t="s">
        <v>34</v>
      </c>
      <c r="C31" s="42"/>
      <c r="D31" s="45"/>
      <c r="E31" s="75">
        <v>246801174</v>
      </c>
      <c r="F31" s="76">
        <v>57218538</v>
      </c>
      <c r="G31" s="77">
        <v>461903360</v>
      </c>
      <c r="H31" s="77">
        <v>0</v>
      </c>
      <c r="I31" s="76">
        <v>0</v>
      </c>
      <c r="J31" s="78">
        <f t="shared" si="5"/>
        <v>765923072</v>
      </c>
      <c r="K31" s="75">
        <v>0</v>
      </c>
      <c r="L31" s="135">
        <v>0</v>
      </c>
      <c r="M31" s="135">
        <v>0</v>
      </c>
      <c r="N31" s="79">
        <f t="shared" si="6"/>
        <v>765923072</v>
      </c>
      <c r="O31" s="80">
        <f t="shared" si="7"/>
        <v>47.816417417889753</v>
      </c>
      <c r="P31" s="34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x14ac:dyDescent="0.25">
      <c r="A32" s="31"/>
      <c r="B32" s="100" t="s">
        <v>29</v>
      </c>
      <c r="C32" s="42"/>
      <c r="D32" s="45"/>
      <c r="E32" s="75">
        <v>15958646</v>
      </c>
      <c r="F32" s="76">
        <v>0</v>
      </c>
      <c r="G32" s="77">
        <v>0</v>
      </c>
      <c r="H32" s="77">
        <v>0</v>
      </c>
      <c r="I32" s="76">
        <v>0</v>
      </c>
      <c r="J32" s="78">
        <f t="shared" si="5"/>
        <v>15958646</v>
      </c>
      <c r="K32" s="75">
        <v>0</v>
      </c>
      <c r="L32" s="135">
        <v>0</v>
      </c>
      <c r="M32" s="135">
        <v>0</v>
      </c>
      <c r="N32" s="79">
        <f t="shared" si="6"/>
        <v>15958646</v>
      </c>
      <c r="O32" s="80">
        <f t="shared" si="7"/>
        <v>0.99629493673267577</v>
      </c>
      <c r="P32" s="34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x14ac:dyDescent="0.25">
      <c r="A33" s="31"/>
      <c r="B33" s="100" t="s">
        <v>40</v>
      </c>
      <c r="C33" s="42"/>
      <c r="D33" s="45"/>
      <c r="E33" s="75">
        <v>5595171</v>
      </c>
      <c r="F33" s="76">
        <v>0</v>
      </c>
      <c r="G33" s="77">
        <v>0</v>
      </c>
      <c r="H33" s="77">
        <v>168042</v>
      </c>
      <c r="I33" s="76">
        <v>0</v>
      </c>
      <c r="J33" s="78">
        <f t="shared" si="5"/>
        <v>5763213</v>
      </c>
      <c r="K33" s="75">
        <v>19959736</v>
      </c>
      <c r="L33" s="135">
        <v>0</v>
      </c>
      <c r="M33" s="135">
        <v>0</v>
      </c>
      <c r="N33" s="79">
        <f t="shared" si="6"/>
        <v>25722949</v>
      </c>
      <c r="O33" s="80">
        <f t="shared" si="7"/>
        <v>1.605878333696533</v>
      </c>
      <c r="P33" s="34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x14ac:dyDescent="0.25">
      <c r="A34" s="31"/>
      <c r="B34" s="125" t="s">
        <v>36</v>
      </c>
      <c r="C34" s="42"/>
      <c r="D34" s="45"/>
      <c r="E34" s="75">
        <v>993500</v>
      </c>
      <c r="F34" s="76">
        <v>0</v>
      </c>
      <c r="G34" s="77">
        <v>0</v>
      </c>
      <c r="H34" s="77">
        <v>0</v>
      </c>
      <c r="I34" s="76">
        <v>0</v>
      </c>
      <c r="J34" s="78">
        <f t="shared" ref="J34" si="8">SUM(E34:I34)</f>
        <v>993500</v>
      </c>
      <c r="K34" s="75">
        <v>990000</v>
      </c>
      <c r="L34" s="135">
        <v>0</v>
      </c>
      <c r="M34" s="135">
        <v>0</v>
      </c>
      <c r="N34" s="79">
        <f t="shared" si="6"/>
        <v>1983500</v>
      </c>
      <c r="O34" s="80">
        <f t="shared" si="7"/>
        <v>0.12382949073557131</v>
      </c>
      <c r="P34" s="34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x14ac:dyDescent="0.25">
      <c r="A35" s="31"/>
      <c r="B35" s="100" t="s">
        <v>32</v>
      </c>
      <c r="C35" s="42"/>
      <c r="D35" s="45"/>
      <c r="E35" s="75">
        <v>978300</v>
      </c>
      <c r="F35" s="76">
        <v>0</v>
      </c>
      <c r="G35" s="77">
        <v>0</v>
      </c>
      <c r="H35" s="77">
        <v>0</v>
      </c>
      <c r="I35" s="76">
        <v>0</v>
      </c>
      <c r="J35" s="78">
        <f t="shared" si="5"/>
        <v>978300</v>
      </c>
      <c r="K35" s="75">
        <v>0</v>
      </c>
      <c r="L35" s="135">
        <v>2443800</v>
      </c>
      <c r="M35" s="135">
        <v>672304</v>
      </c>
      <c r="N35" s="79">
        <f t="shared" si="6"/>
        <v>4094404</v>
      </c>
      <c r="O35" s="80">
        <f t="shared" si="7"/>
        <v>0.25561278658214581</v>
      </c>
      <c r="P35" s="34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x14ac:dyDescent="0.25">
      <c r="A36" s="31"/>
      <c r="B36" s="100" t="s">
        <v>28</v>
      </c>
      <c r="C36" s="42"/>
      <c r="D36" s="45"/>
      <c r="E36" s="75">
        <v>6981616</v>
      </c>
      <c r="F36" s="76">
        <v>0</v>
      </c>
      <c r="G36" s="77">
        <v>243717</v>
      </c>
      <c r="H36" s="77">
        <v>198679</v>
      </c>
      <c r="I36" s="76">
        <v>0</v>
      </c>
      <c r="J36" s="78">
        <f t="shared" si="5"/>
        <v>7424012</v>
      </c>
      <c r="K36" s="75">
        <v>5087639</v>
      </c>
      <c r="L36" s="135">
        <v>0</v>
      </c>
      <c r="M36" s="135">
        <v>0</v>
      </c>
      <c r="N36" s="79">
        <f t="shared" si="6"/>
        <v>12511651</v>
      </c>
      <c r="O36" s="80">
        <f t="shared" si="7"/>
        <v>0.78109975880574833</v>
      </c>
      <c r="P36" s="34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x14ac:dyDescent="0.25">
      <c r="A37" s="31"/>
      <c r="B37" s="100" t="s">
        <v>39</v>
      </c>
      <c r="C37" s="42"/>
      <c r="D37" s="45"/>
      <c r="E37" s="75">
        <v>0</v>
      </c>
      <c r="F37" s="76">
        <v>0</v>
      </c>
      <c r="G37" s="77">
        <v>0</v>
      </c>
      <c r="H37" s="77">
        <v>-12500</v>
      </c>
      <c r="I37" s="76">
        <v>0</v>
      </c>
      <c r="J37" s="78">
        <f t="shared" si="5"/>
        <v>-12500</v>
      </c>
      <c r="K37" s="75">
        <v>0</v>
      </c>
      <c r="L37" s="135">
        <v>0</v>
      </c>
      <c r="M37" s="135">
        <v>0</v>
      </c>
      <c r="N37" s="79">
        <f t="shared" si="6"/>
        <v>-12500</v>
      </c>
      <c r="O37" s="80">
        <f t="shared" si="7"/>
        <v>-7.8037238930912095E-4</v>
      </c>
      <c r="P37" s="34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x14ac:dyDescent="0.25">
      <c r="A38" s="31"/>
      <c r="B38" s="129" t="s">
        <v>43</v>
      </c>
      <c r="C38" s="42"/>
      <c r="D38" s="45"/>
      <c r="E38" s="75">
        <v>0</v>
      </c>
      <c r="F38" s="76">
        <v>0</v>
      </c>
      <c r="G38" s="77">
        <v>0</v>
      </c>
      <c r="H38" s="77">
        <v>0</v>
      </c>
      <c r="I38" s="76">
        <v>0</v>
      </c>
      <c r="J38" s="78">
        <f>SUM(E38:I38)</f>
        <v>0</v>
      </c>
      <c r="K38" s="75">
        <v>0</v>
      </c>
      <c r="L38" s="135">
        <v>0</v>
      </c>
      <c r="M38" s="135">
        <v>1969000</v>
      </c>
      <c r="N38" s="79">
        <f t="shared" si="6"/>
        <v>1969000</v>
      </c>
      <c r="O38" s="80">
        <f t="shared" ref="O38:O40" si="9">(N38/$N$42)*100</f>
        <v>0.12292425876397274</v>
      </c>
      <c r="P38" s="34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x14ac:dyDescent="0.25">
      <c r="A39" s="31"/>
      <c r="B39" s="129" t="s">
        <v>44</v>
      </c>
      <c r="C39" s="42"/>
      <c r="D39" s="45"/>
      <c r="E39" s="75">
        <v>0</v>
      </c>
      <c r="F39" s="76">
        <v>18000000</v>
      </c>
      <c r="G39" s="77">
        <v>0</v>
      </c>
      <c r="H39" s="77">
        <v>0</v>
      </c>
      <c r="I39" s="76">
        <v>0</v>
      </c>
      <c r="J39" s="78">
        <f t="shared" si="5"/>
        <v>18000000</v>
      </c>
      <c r="K39" s="75">
        <v>0</v>
      </c>
      <c r="L39" s="135">
        <v>0</v>
      </c>
      <c r="M39" s="135">
        <v>0</v>
      </c>
      <c r="N39" s="79">
        <f t="shared" si="6"/>
        <v>18000000</v>
      </c>
      <c r="O39" s="80">
        <f t="shared" si="9"/>
        <v>1.1237362406051343</v>
      </c>
      <c r="P39" s="34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x14ac:dyDescent="0.25">
      <c r="A40" s="31"/>
      <c r="B40" s="100" t="s">
        <v>42</v>
      </c>
      <c r="C40" s="42"/>
      <c r="D40" s="45"/>
      <c r="E40" s="75">
        <v>10609876</v>
      </c>
      <c r="F40" s="76">
        <v>0</v>
      </c>
      <c r="G40" s="77">
        <v>0</v>
      </c>
      <c r="H40" s="77">
        <v>0</v>
      </c>
      <c r="I40" s="76">
        <v>0</v>
      </c>
      <c r="J40" s="78">
        <f t="shared" si="5"/>
        <v>10609876</v>
      </c>
      <c r="K40" s="75">
        <v>0</v>
      </c>
      <c r="L40" s="135">
        <v>0</v>
      </c>
      <c r="M40" s="135">
        <v>0</v>
      </c>
      <c r="N40" s="79">
        <f t="shared" si="6"/>
        <v>10609876</v>
      </c>
      <c r="O40" s="80">
        <f t="shared" si="9"/>
        <v>0.66237234275147994</v>
      </c>
      <c r="P40" s="34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75" x14ac:dyDescent="0.25">
      <c r="A41" s="31"/>
      <c r="B41" s="100" t="s">
        <v>33</v>
      </c>
      <c r="C41" s="42"/>
      <c r="D41" s="45"/>
      <c r="E41" s="75">
        <v>613884239</v>
      </c>
      <c r="F41" s="76">
        <v>56952996</v>
      </c>
      <c r="G41" s="77">
        <v>20600000</v>
      </c>
      <c r="H41" s="77">
        <v>14812955</v>
      </c>
      <c r="I41" s="76">
        <v>0</v>
      </c>
      <c r="J41" s="78">
        <f t="shared" si="5"/>
        <v>706250190</v>
      </c>
      <c r="K41" s="75">
        <v>29715328</v>
      </c>
      <c r="L41" s="135">
        <v>19200</v>
      </c>
      <c r="M41" s="135">
        <v>150000</v>
      </c>
      <c r="N41" s="79">
        <f t="shared" si="6"/>
        <v>736134718</v>
      </c>
      <c r="O41" s="80">
        <f>(N41/$N$42)*100</f>
        <v>45.956736699124477</v>
      </c>
      <c r="P41" s="34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75" x14ac:dyDescent="0.25">
      <c r="A42" s="31"/>
      <c r="B42" s="104" t="s">
        <v>17</v>
      </c>
      <c r="C42" s="105"/>
      <c r="D42" s="106"/>
      <c r="E42" s="107">
        <f t="shared" ref="E42:N42" si="10">SUM(E30:E41)</f>
        <v>901842522</v>
      </c>
      <c r="F42" s="108">
        <f t="shared" si="10"/>
        <v>132159586</v>
      </c>
      <c r="G42" s="109">
        <f t="shared" si="10"/>
        <v>482747077</v>
      </c>
      <c r="H42" s="109">
        <f t="shared" si="10"/>
        <v>24043176</v>
      </c>
      <c r="I42" s="108">
        <f t="shared" si="10"/>
        <v>0</v>
      </c>
      <c r="J42" s="110">
        <f t="shared" si="10"/>
        <v>1540792361</v>
      </c>
      <c r="K42" s="107">
        <f t="shared" si="10"/>
        <v>55752703</v>
      </c>
      <c r="L42" s="136">
        <f t="shared" si="10"/>
        <v>2463000</v>
      </c>
      <c r="M42" s="136">
        <f t="shared" si="10"/>
        <v>2791304</v>
      </c>
      <c r="N42" s="111">
        <f t="shared" si="10"/>
        <v>1601799368</v>
      </c>
      <c r="O42" s="112">
        <f>(N42/$N$80)*100</f>
        <v>12.487928711701741</v>
      </c>
      <c r="P42" s="34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75" x14ac:dyDescent="0.25">
      <c r="A43" s="31"/>
      <c r="B43" s="16"/>
      <c r="C43" s="8"/>
      <c r="D43" s="7"/>
      <c r="E43" s="87"/>
      <c r="F43" s="88"/>
      <c r="G43" s="89"/>
      <c r="H43" s="89"/>
      <c r="I43" s="88"/>
      <c r="J43" s="90" t="s">
        <v>0</v>
      </c>
      <c r="K43" s="87"/>
      <c r="L43" s="137"/>
      <c r="M43" s="137"/>
      <c r="N43" s="79" t="s">
        <v>0</v>
      </c>
      <c r="O43" s="91"/>
      <c r="P43" s="34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.75" x14ac:dyDescent="0.25">
      <c r="A44" s="31"/>
      <c r="B44" s="99" t="s">
        <v>18</v>
      </c>
      <c r="C44" s="8"/>
      <c r="D44" s="7"/>
      <c r="E44" s="87"/>
      <c r="F44" s="88"/>
      <c r="G44" s="89"/>
      <c r="H44" s="89"/>
      <c r="I44" s="88"/>
      <c r="J44" s="90" t="s">
        <v>0</v>
      </c>
      <c r="K44" s="87"/>
      <c r="L44" s="137"/>
      <c r="M44" s="137"/>
      <c r="N44" s="79" t="s">
        <v>0</v>
      </c>
      <c r="O44" s="91"/>
      <c r="P44" s="34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.75" x14ac:dyDescent="0.25">
      <c r="A45" s="31"/>
      <c r="B45" s="16"/>
      <c r="C45" s="8"/>
      <c r="D45" s="7"/>
      <c r="E45" s="87"/>
      <c r="F45" s="88"/>
      <c r="G45" s="89"/>
      <c r="H45" s="89"/>
      <c r="I45" s="76"/>
      <c r="J45" s="90" t="s">
        <v>0</v>
      </c>
      <c r="K45" s="87"/>
      <c r="L45" s="137"/>
      <c r="M45" s="137"/>
      <c r="N45" s="79" t="s">
        <v>0</v>
      </c>
      <c r="O45" s="91"/>
      <c r="P45" s="34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.75" x14ac:dyDescent="0.25">
      <c r="A46" s="31"/>
      <c r="B46" s="100" t="s">
        <v>30</v>
      </c>
      <c r="C46" s="42"/>
      <c r="D46" s="45"/>
      <c r="E46" s="75">
        <v>0</v>
      </c>
      <c r="F46" s="76">
        <v>0</v>
      </c>
      <c r="G46" s="77">
        <v>0</v>
      </c>
      <c r="H46" s="77">
        <v>240000</v>
      </c>
      <c r="I46" s="76">
        <v>0</v>
      </c>
      <c r="J46" s="78">
        <f t="shared" ref="J46:J57" si="11">SUM(E46:I46)</f>
        <v>240000</v>
      </c>
      <c r="K46" s="75">
        <v>0</v>
      </c>
      <c r="L46" s="135">
        <v>0</v>
      </c>
      <c r="M46" s="135">
        <v>0</v>
      </c>
      <c r="N46" s="79">
        <f t="shared" ref="N46:N57" si="12">SUM(J46:M46)</f>
        <v>240000</v>
      </c>
      <c r="O46" s="80">
        <f t="shared" ref="O46:O57" si="13">(N46/$N$58)*100</f>
        <v>2.6971953790376587E-2</v>
      </c>
      <c r="P46" s="34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75" x14ac:dyDescent="0.25">
      <c r="A47" s="31"/>
      <c r="B47" s="100" t="s">
        <v>34</v>
      </c>
      <c r="C47" s="42"/>
      <c r="D47" s="45"/>
      <c r="E47" s="75">
        <v>128053960</v>
      </c>
      <c r="F47" s="76">
        <v>26074585</v>
      </c>
      <c r="G47" s="77">
        <v>1963200</v>
      </c>
      <c r="H47" s="77">
        <v>-324599</v>
      </c>
      <c r="I47" s="76">
        <v>0</v>
      </c>
      <c r="J47" s="78">
        <f t="shared" si="11"/>
        <v>155767146</v>
      </c>
      <c r="K47" s="75">
        <v>0</v>
      </c>
      <c r="L47" s="135">
        <v>0</v>
      </c>
      <c r="M47" s="135">
        <v>6000000</v>
      </c>
      <c r="N47" s="79">
        <f t="shared" si="12"/>
        <v>161767146</v>
      </c>
      <c r="O47" s="80">
        <f t="shared" si="13"/>
        <v>18.179899944637928</v>
      </c>
      <c r="P47" s="34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75" x14ac:dyDescent="0.25">
      <c r="A48" s="31"/>
      <c r="B48" s="129" t="s">
        <v>29</v>
      </c>
      <c r="C48" s="42"/>
      <c r="D48" s="45"/>
      <c r="E48" s="75">
        <v>7129100</v>
      </c>
      <c r="F48" s="76">
        <v>0</v>
      </c>
      <c r="G48" s="77">
        <v>0</v>
      </c>
      <c r="H48" s="77">
        <v>0</v>
      </c>
      <c r="I48" s="76">
        <v>0</v>
      </c>
      <c r="J48" s="78">
        <f t="shared" si="11"/>
        <v>7129100</v>
      </c>
      <c r="K48" s="75">
        <v>0</v>
      </c>
      <c r="L48" s="135">
        <v>0</v>
      </c>
      <c r="M48" s="135">
        <v>0</v>
      </c>
      <c r="N48" s="79">
        <f t="shared" si="12"/>
        <v>7129100</v>
      </c>
      <c r="O48" s="80">
        <f t="shared" si="13"/>
        <v>0.80119064902905734</v>
      </c>
      <c r="P48" s="34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.75" x14ac:dyDescent="0.25">
      <c r="A49" s="31"/>
      <c r="B49" s="129" t="s">
        <v>35</v>
      </c>
      <c r="C49" s="42"/>
      <c r="D49" s="45"/>
      <c r="E49" s="75">
        <v>-57722</v>
      </c>
      <c r="F49" s="76">
        <v>0</v>
      </c>
      <c r="G49" s="77">
        <v>0</v>
      </c>
      <c r="H49" s="77">
        <v>0</v>
      </c>
      <c r="I49" s="76">
        <v>0</v>
      </c>
      <c r="J49" s="78">
        <f t="shared" si="11"/>
        <v>-57722</v>
      </c>
      <c r="K49" s="75">
        <v>0</v>
      </c>
      <c r="L49" s="135">
        <v>0</v>
      </c>
      <c r="M49" s="135">
        <v>0</v>
      </c>
      <c r="N49" s="79">
        <f t="shared" si="12"/>
        <v>-57722</v>
      </c>
      <c r="O49" s="80">
        <f t="shared" si="13"/>
        <v>-6.4869796528671557E-3</v>
      </c>
      <c r="P49" s="34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.75" x14ac:dyDescent="0.25">
      <c r="A50" s="31"/>
      <c r="B50" s="100" t="s">
        <v>40</v>
      </c>
      <c r="C50" s="42"/>
      <c r="D50" s="45"/>
      <c r="E50" s="75">
        <v>4558510</v>
      </c>
      <c r="F50" s="76">
        <v>0</v>
      </c>
      <c r="G50" s="77">
        <v>0</v>
      </c>
      <c r="H50" s="77">
        <v>60955</v>
      </c>
      <c r="I50" s="76">
        <v>0</v>
      </c>
      <c r="J50" s="78">
        <f t="shared" si="11"/>
        <v>4619465</v>
      </c>
      <c r="K50" s="75">
        <v>18250531</v>
      </c>
      <c r="L50" s="135">
        <v>0</v>
      </c>
      <c r="M50" s="135">
        <v>0</v>
      </c>
      <c r="N50" s="79">
        <f t="shared" si="12"/>
        <v>22869996</v>
      </c>
      <c r="O50" s="80">
        <f t="shared" si="13"/>
        <v>2.5702019804087395</v>
      </c>
      <c r="P50" s="34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.75" x14ac:dyDescent="0.25">
      <c r="A51" s="31"/>
      <c r="B51" s="100" t="s">
        <v>37</v>
      </c>
      <c r="C51" s="42"/>
      <c r="D51" s="45"/>
      <c r="E51" s="75">
        <v>0</v>
      </c>
      <c r="F51" s="76">
        <v>0</v>
      </c>
      <c r="G51" s="77">
        <v>0</v>
      </c>
      <c r="H51" s="77">
        <v>2125844</v>
      </c>
      <c r="I51" s="76">
        <v>0</v>
      </c>
      <c r="J51" s="78">
        <f t="shared" si="11"/>
        <v>2125844</v>
      </c>
      <c r="K51" s="75">
        <v>0</v>
      </c>
      <c r="L51" s="135">
        <v>0</v>
      </c>
      <c r="M51" s="135">
        <v>0</v>
      </c>
      <c r="N51" s="79">
        <f t="shared" si="12"/>
        <v>2125844</v>
      </c>
      <c r="O51" s="80">
        <f t="shared" si="13"/>
        <v>0.23890902555645555</v>
      </c>
      <c r="P51" s="34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75" x14ac:dyDescent="0.25">
      <c r="A52" s="31"/>
      <c r="B52" s="129" t="s">
        <v>36</v>
      </c>
      <c r="C52" s="42"/>
      <c r="D52" s="45"/>
      <c r="E52" s="75">
        <v>0</v>
      </c>
      <c r="F52" s="76">
        <v>-101282</v>
      </c>
      <c r="G52" s="77">
        <v>0</v>
      </c>
      <c r="H52" s="77">
        <v>0</v>
      </c>
      <c r="I52" s="76">
        <v>0</v>
      </c>
      <c r="J52" s="78">
        <f t="shared" si="11"/>
        <v>-101282</v>
      </c>
      <c r="K52" s="75">
        <v>0</v>
      </c>
      <c r="L52" s="135">
        <v>0</v>
      </c>
      <c r="M52" s="135">
        <v>0</v>
      </c>
      <c r="N52" s="79">
        <f t="shared" si="12"/>
        <v>-101282</v>
      </c>
      <c r="O52" s="80">
        <f t="shared" si="13"/>
        <v>-1.1382389265820508E-2</v>
      </c>
      <c r="P52" s="34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75" x14ac:dyDescent="0.25">
      <c r="A53" s="31"/>
      <c r="B53" s="129" t="s">
        <v>32</v>
      </c>
      <c r="C53" s="42"/>
      <c r="D53" s="45"/>
      <c r="E53" s="75">
        <v>0</v>
      </c>
      <c r="F53" s="76">
        <v>0</v>
      </c>
      <c r="G53" s="77">
        <v>0</v>
      </c>
      <c r="H53" s="77">
        <v>0</v>
      </c>
      <c r="I53" s="76">
        <v>0</v>
      </c>
      <c r="J53" s="78">
        <f t="shared" si="11"/>
        <v>0</v>
      </c>
      <c r="K53" s="75">
        <v>0</v>
      </c>
      <c r="L53" s="135">
        <v>2000</v>
      </c>
      <c r="M53" s="135">
        <v>-61889</v>
      </c>
      <c r="N53" s="79">
        <f t="shared" si="12"/>
        <v>-59889</v>
      </c>
      <c r="O53" s="80">
        <f t="shared" si="13"/>
        <v>-6.7305139189660981E-3</v>
      </c>
      <c r="P53" s="34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75" x14ac:dyDescent="0.25">
      <c r="A54" s="31"/>
      <c r="B54" s="125" t="s">
        <v>28</v>
      </c>
      <c r="C54" s="42"/>
      <c r="D54" s="45"/>
      <c r="E54" s="75">
        <v>8611189</v>
      </c>
      <c r="F54" s="76">
        <v>0</v>
      </c>
      <c r="G54" s="77">
        <v>0</v>
      </c>
      <c r="H54" s="77">
        <v>0</v>
      </c>
      <c r="I54" s="76">
        <v>0</v>
      </c>
      <c r="J54" s="78">
        <f t="shared" si="11"/>
        <v>8611189</v>
      </c>
      <c r="K54" s="75">
        <v>6465236</v>
      </c>
      <c r="L54" s="135">
        <v>0</v>
      </c>
      <c r="M54" s="135">
        <v>0</v>
      </c>
      <c r="N54" s="79">
        <f t="shared" si="12"/>
        <v>15076425</v>
      </c>
      <c r="O54" s="80">
        <f t="shared" si="13"/>
        <v>1.6943359934336599</v>
      </c>
      <c r="P54" s="34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75" x14ac:dyDescent="0.25">
      <c r="A55" s="31"/>
      <c r="B55" s="129" t="s">
        <v>39</v>
      </c>
      <c r="C55" s="42"/>
      <c r="D55" s="45"/>
      <c r="E55" s="75">
        <v>1218100</v>
      </c>
      <c r="F55" s="76">
        <v>0</v>
      </c>
      <c r="G55" s="77">
        <v>0</v>
      </c>
      <c r="H55" s="77">
        <v>0</v>
      </c>
      <c r="I55" s="76">
        <v>0</v>
      </c>
      <c r="J55" s="78">
        <f t="shared" si="11"/>
        <v>1218100</v>
      </c>
      <c r="K55" s="75">
        <v>0</v>
      </c>
      <c r="L55" s="135">
        <v>0</v>
      </c>
      <c r="M55" s="135">
        <v>0</v>
      </c>
      <c r="N55" s="79">
        <f t="shared" si="12"/>
        <v>1218100</v>
      </c>
      <c r="O55" s="80">
        <f t="shared" si="13"/>
        <v>0.1368939038002405</v>
      </c>
      <c r="P55" s="34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75" x14ac:dyDescent="0.25">
      <c r="A56" s="31"/>
      <c r="B56" s="129" t="s">
        <v>42</v>
      </c>
      <c r="C56" s="42"/>
      <c r="D56" s="45"/>
      <c r="E56" s="75">
        <v>10111606</v>
      </c>
      <c r="F56" s="76">
        <v>0</v>
      </c>
      <c r="G56" s="77">
        <v>0</v>
      </c>
      <c r="H56" s="77">
        <v>0</v>
      </c>
      <c r="I56" s="76">
        <v>0</v>
      </c>
      <c r="J56" s="78">
        <f t="shared" ref="J56" si="14">SUM(E56:I56)</f>
        <v>10111606</v>
      </c>
      <c r="K56" s="75">
        <v>0</v>
      </c>
      <c r="L56" s="135">
        <v>0</v>
      </c>
      <c r="M56" s="135">
        <v>0</v>
      </c>
      <c r="N56" s="79">
        <f t="shared" si="12"/>
        <v>10111606</v>
      </c>
      <c r="O56" s="80">
        <f t="shared" si="13"/>
        <v>1.1363740407437277</v>
      </c>
      <c r="P56" s="34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75" x14ac:dyDescent="0.25">
      <c r="A57" s="31"/>
      <c r="B57" s="100" t="s">
        <v>33</v>
      </c>
      <c r="C57" s="42"/>
      <c r="D57" s="45"/>
      <c r="E57" s="75">
        <v>337579564</v>
      </c>
      <c r="F57" s="76">
        <v>21289318</v>
      </c>
      <c r="G57" s="77">
        <v>39578</v>
      </c>
      <c r="H57" s="77">
        <v>6799115</v>
      </c>
      <c r="I57" s="76">
        <v>0</v>
      </c>
      <c r="J57" s="78">
        <f t="shared" si="11"/>
        <v>365707575</v>
      </c>
      <c r="K57" s="75">
        <v>303771282</v>
      </c>
      <c r="L57" s="135">
        <v>15000</v>
      </c>
      <c r="M57" s="135">
        <v>0</v>
      </c>
      <c r="N57" s="79">
        <f t="shared" si="12"/>
        <v>669493857</v>
      </c>
      <c r="O57" s="92">
        <f t="shared" si="13"/>
        <v>75.239822391437471</v>
      </c>
      <c r="P57" s="34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75" x14ac:dyDescent="0.25">
      <c r="A58" s="31"/>
      <c r="B58" s="104" t="s">
        <v>17</v>
      </c>
      <c r="C58" s="105"/>
      <c r="D58" s="106"/>
      <c r="E58" s="107">
        <f t="shared" ref="E58:M58" si="15">SUM(E46:E57)</f>
        <v>497204307</v>
      </c>
      <c r="F58" s="108">
        <f t="shared" si="15"/>
        <v>47262621</v>
      </c>
      <c r="G58" s="109">
        <f t="shared" si="15"/>
        <v>2002778</v>
      </c>
      <c r="H58" s="109">
        <f t="shared" si="15"/>
        <v>8901315</v>
      </c>
      <c r="I58" s="113">
        <f t="shared" si="15"/>
        <v>0</v>
      </c>
      <c r="J58" s="108">
        <f t="shared" si="15"/>
        <v>555371021</v>
      </c>
      <c r="K58" s="107">
        <f t="shared" si="15"/>
        <v>328487049</v>
      </c>
      <c r="L58" s="136">
        <f t="shared" si="15"/>
        <v>17000</v>
      </c>
      <c r="M58" s="136">
        <f t="shared" si="15"/>
        <v>5938111</v>
      </c>
      <c r="N58" s="111">
        <f>SUM(N46:N57)</f>
        <v>889813181</v>
      </c>
      <c r="O58" s="114">
        <f>(N58/$N$80)*100</f>
        <v>6.9371506775750946</v>
      </c>
      <c r="P58" s="34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75" x14ac:dyDescent="0.25">
      <c r="A59" s="31"/>
      <c r="B59" s="16"/>
      <c r="C59" s="8"/>
      <c r="D59" s="7"/>
      <c r="E59" s="87"/>
      <c r="F59" s="88"/>
      <c r="G59" s="89"/>
      <c r="H59" s="89"/>
      <c r="I59" s="88"/>
      <c r="J59" s="90" t="s">
        <v>0</v>
      </c>
      <c r="K59" s="87"/>
      <c r="L59" s="137"/>
      <c r="M59" s="137"/>
      <c r="N59" s="79" t="s">
        <v>0</v>
      </c>
      <c r="O59" s="91"/>
      <c r="P59" s="34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75" x14ac:dyDescent="0.25">
      <c r="A60" s="31"/>
      <c r="B60" s="99" t="s">
        <v>19</v>
      </c>
      <c r="C60" s="8"/>
      <c r="D60" s="7"/>
      <c r="E60" s="87"/>
      <c r="F60" s="88"/>
      <c r="G60" s="89"/>
      <c r="H60" s="89"/>
      <c r="I60" s="88"/>
      <c r="J60" s="90" t="s">
        <v>0</v>
      </c>
      <c r="K60" s="87"/>
      <c r="L60" s="137"/>
      <c r="M60" s="137"/>
      <c r="N60" s="79" t="s">
        <v>0</v>
      </c>
      <c r="O60" s="91"/>
      <c r="P60" s="34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.75" x14ac:dyDescent="0.25">
      <c r="A61" s="31"/>
      <c r="B61" s="16" t="s">
        <v>0</v>
      </c>
      <c r="C61" s="8"/>
      <c r="D61" s="7"/>
      <c r="E61" s="87"/>
      <c r="F61" s="88"/>
      <c r="G61" s="89"/>
      <c r="H61" s="89"/>
      <c r="I61" s="88"/>
      <c r="J61" s="90" t="s">
        <v>0</v>
      </c>
      <c r="K61" s="87"/>
      <c r="L61" s="137"/>
      <c r="M61" s="137"/>
      <c r="N61" s="79" t="s">
        <v>0</v>
      </c>
      <c r="O61" s="91"/>
      <c r="P61" s="34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5.75" x14ac:dyDescent="0.25">
      <c r="A62" s="31"/>
      <c r="B62" s="100" t="s">
        <v>30</v>
      </c>
      <c r="C62" s="42"/>
      <c r="D62" s="45"/>
      <c r="E62" s="75">
        <v>0</v>
      </c>
      <c r="F62" s="76">
        <v>0</v>
      </c>
      <c r="G62" s="77">
        <v>0</v>
      </c>
      <c r="H62" s="77">
        <v>1240000</v>
      </c>
      <c r="I62" s="76">
        <v>0</v>
      </c>
      <c r="J62" s="78">
        <f t="shared" ref="J62:J77" si="16">SUM(E62:I62)</f>
        <v>1240000</v>
      </c>
      <c r="K62" s="75">
        <v>0</v>
      </c>
      <c r="L62" s="135">
        <v>0</v>
      </c>
      <c r="M62" s="135">
        <v>0</v>
      </c>
      <c r="N62" s="90">
        <f t="shared" ref="N62:N77" si="17">SUM(J62:M62)</f>
        <v>1240000</v>
      </c>
      <c r="O62" s="80">
        <f>(N62/$N$78)*100</f>
        <v>0.10898497192686871</v>
      </c>
      <c r="P62" s="34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5.75" x14ac:dyDescent="0.25">
      <c r="A63" s="33"/>
      <c r="B63" s="101" t="s">
        <v>34</v>
      </c>
      <c r="C63" s="42"/>
      <c r="D63" s="45"/>
      <c r="E63" s="75">
        <v>92790711</v>
      </c>
      <c r="F63" s="76">
        <v>44960000</v>
      </c>
      <c r="G63" s="77">
        <v>-77871</v>
      </c>
      <c r="H63" s="77">
        <v>0</v>
      </c>
      <c r="I63" s="76">
        <v>0</v>
      </c>
      <c r="J63" s="78">
        <f t="shared" si="16"/>
        <v>137672840</v>
      </c>
      <c r="K63" s="75">
        <v>0</v>
      </c>
      <c r="L63" s="135">
        <v>0</v>
      </c>
      <c r="M63" s="135">
        <v>3109797</v>
      </c>
      <c r="N63" s="90">
        <f t="shared" si="17"/>
        <v>140782637</v>
      </c>
      <c r="O63" s="80">
        <f>(N63/$N$78)*100</f>
        <v>12.373541726802859</v>
      </c>
      <c r="P63" s="34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5.75" x14ac:dyDescent="0.25">
      <c r="A64" s="33"/>
      <c r="B64" s="100" t="s">
        <v>29</v>
      </c>
      <c r="C64" s="42"/>
      <c r="D64" s="45"/>
      <c r="E64" s="75">
        <v>4154104</v>
      </c>
      <c r="F64" s="76">
        <v>0</v>
      </c>
      <c r="G64" s="77">
        <v>0</v>
      </c>
      <c r="H64" s="77">
        <v>0</v>
      </c>
      <c r="I64" s="76">
        <v>0</v>
      </c>
      <c r="J64" s="78">
        <f t="shared" si="16"/>
        <v>4154104</v>
      </c>
      <c r="K64" s="75">
        <v>0</v>
      </c>
      <c r="L64" s="135">
        <v>0</v>
      </c>
      <c r="M64" s="135">
        <v>0</v>
      </c>
      <c r="N64" s="90">
        <f t="shared" si="17"/>
        <v>4154104</v>
      </c>
      <c r="O64" s="80">
        <f>(N64/$N$78)*100</f>
        <v>0.36510879663007501</v>
      </c>
      <c r="P64" s="34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5.75" x14ac:dyDescent="0.25">
      <c r="A65" s="33"/>
      <c r="B65" s="129" t="s">
        <v>46</v>
      </c>
      <c r="C65" s="42"/>
      <c r="D65" s="45"/>
      <c r="E65" s="75">
        <v>212172511</v>
      </c>
      <c r="F65" s="76">
        <v>0</v>
      </c>
      <c r="G65" s="77">
        <v>0</v>
      </c>
      <c r="H65" s="77">
        <v>0</v>
      </c>
      <c r="I65" s="76">
        <v>0</v>
      </c>
      <c r="J65" s="78">
        <f t="shared" si="16"/>
        <v>212172511</v>
      </c>
      <c r="K65" s="75">
        <v>1643954</v>
      </c>
      <c r="L65" s="135">
        <v>0</v>
      </c>
      <c r="M65" s="135">
        <v>0</v>
      </c>
      <c r="N65" s="90">
        <f t="shared" si="17"/>
        <v>213816465</v>
      </c>
      <c r="O65" s="80">
        <f t="shared" ref="O65:O75" si="18">(N65/$N$78)*100</f>
        <v>18.792565673812341</v>
      </c>
      <c r="P65" s="34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5.75" x14ac:dyDescent="0.25">
      <c r="A66" s="33"/>
      <c r="B66" s="129" t="s">
        <v>35</v>
      </c>
      <c r="C66" s="42"/>
      <c r="D66" s="45"/>
      <c r="E66" s="75">
        <v>0</v>
      </c>
      <c r="F66" s="76">
        <v>0</v>
      </c>
      <c r="G66" s="77">
        <v>13853000</v>
      </c>
      <c r="H66" s="77">
        <v>0</v>
      </c>
      <c r="I66" s="76">
        <v>0</v>
      </c>
      <c r="J66" s="78">
        <f t="shared" si="16"/>
        <v>13853000</v>
      </c>
      <c r="K66" s="75">
        <v>0</v>
      </c>
      <c r="L66" s="135">
        <v>0</v>
      </c>
      <c r="M66" s="135">
        <v>0</v>
      </c>
      <c r="N66" s="90">
        <f t="shared" si="17"/>
        <v>13853000</v>
      </c>
      <c r="O66" s="80">
        <f t="shared" si="18"/>
        <v>1.2175554968571871</v>
      </c>
      <c r="P66" s="34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5.75" x14ac:dyDescent="0.25">
      <c r="A67" s="33"/>
      <c r="B67" s="100" t="s">
        <v>40</v>
      </c>
      <c r="C67" s="42"/>
      <c r="D67" s="45"/>
      <c r="E67" s="75">
        <v>17231740</v>
      </c>
      <c r="F67" s="76">
        <v>0</v>
      </c>
      <c r="G67" s="77">
        <v>0</v>
      </c>
      <c r="H67" s="77">
        <v>0</v>
      </c>
      <c r="I67" s="76">
        <v>0</v>
      </c>
      <c r="J67" s="78">
        <f t="shared" si="16"/>
        <v>17231740</v>
      </c>
      <c r="K67" s="75">
        <v>25116609</v>
      </c>
      <c r="L67" s="135">
        <v>0</v>
      </c>
      <c r="M67" s="135">
        <v>0</v>
      </c>
      <c r="N67" s="90">
        <f t="shared" si="17"/>
        <v>42348349</v>
      </c>
      <c r="O67" s="80">
        <f t="shared" si="18"/>
        <v>3.7220432475114826</v>
      </c>
      <c r="P67" s="34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s="124" customFormat="1" ht="15.75" x14ac:dyDescent="0.25">
      <c r="A68" s="151"/>
      <c r="B68" s="116" t="s">
        <v>37</v>
      </c>
      <c r="C68" s="117"/>
      <c r="D68" s="118"/>
      <c r="E68" s="119">
        <v>51062</v>
      </c>
      <c r="F68" s="120">
        <v>0</v>
      </c>
      <c r="G68" s="121">
        <v>0</v>
      </c>
      <c r="H68" s="121">
        <v>99824296</v>
      </c>
      <c r="I68" s="120">
        <v>0</v>
      </c>
      <c r="J68" s="78">
        <f t="shared" si="16"/>
        <v>99875358</v>
      </c>
      <c r="K68" s="119">
        <v>0</v>
      </c>
      <c r="L68" s="138">
        <v>118204</v>
      </c>
      <c r="M68" s="138">
        <v>4608</v>
      </c>
      <c r="N68" s="90">
        <f t="shared" si="17"/>
        <v>99998170</v>
      </c>
      <c r="O68" s="146">
        <f t="shared" si="18"/>
        <v>8.7889497985389067</v>
      </c>
      <c r="P68" s="122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</row>
    <row r="69" spans="1:32" s="124" customFormat="1" ht="15.75" x14ac:dyDescent="0.25">
      <c r="A69" s="151"/>
      <c r="B69" s="152" t="s">
        <v>36</v>
      </c>
      <c r="C69" s="117"/>
      <c r="D69" s="118"/>
      <c r="E69" s="119">
        <v>495000</v>
      </c>
      <c r="F69" s="120">
        <v>3960000</v>
      </c>
      <c r="G69" s="121">
        <v>0</v>
      </c>
      <c r="H69" s="121">
        <v>0</v>
      </c>
      <c r="I69" s="120">
        <v>0</v>
      </c>
      <c r="J69" s="78">
        <f t="shared" si="16"/>
        <v>4455000</v>
      </c>
      <c r="K69" s="119">
        <v>0</v>
      </c>
      <c r="L69" s="138">
        <v>0</v>
      </c>
      <c r="M69" s="138">
        <v>0</v>
      </c>
      <c r="N69" s="90">
        <f t="shared" si="17"/>
        <v>4455000</v>
      </c>
      <c r="O69" s="146">
        <f t="shared" si="18"/>
        <v>0.39155487897919361</v>
      </c>
      <c r="P69" s="122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</row>
    <row r="70" spans="1:32" s="124" customFormat="1" ht="15.75" x14ac:dyDescent="0.25">
      <c r="A70" s="151"/>
      <c r="B70" s="116" t="s">
        <v>32</v>
      </c>
      <c r="C70" s="117"/>
      <c r="D70" s="118"/>
      <c r="E70" s="119">
        <v>240521</v>
      </c>
      <c r="F70" s="120">
        <v>0</v>
      </c>
      <c r="G70" s="121">
        <v>0</v>
      </c>
      <c r="H70" s="121">
        <v>-96220</v>
      </c>
      <c r="I70" s="120">
        <v>0</v>
      </c>
      <c r="J70" s="78">
        <f t="shared" si="16"/>
        <v>144301</v>
      </c>
      <c r="K70" s="119">
        <v>1288432</v>
      </c>
      <c r="L70" s="138">
        <v>442642</v>
      </c>
      <c r="M70" s="138">
        <v>10316901</v>
      </c>
      <c r="N70" s="90">
        <f t="shared" si="17"/>
        <v>12192276</v>
      </c>
      <c r="O70" s="146">
        <f t="shared" si="18"/>
        <v>1.071592627084383</v>
      </c>
      <c r="P70" s="122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</row>
    <row r="71" spans="1:32" s="124" customFormat="1" ht="15.75" x14ac:dyDescent="0.25">
      <c r="A71" s="115"/>
      <c r="B71" s="116" t="s">
        <v>28</v>
      </c>
      <c r="C71" s="117"/>
      <c r="D71" s="118"/>
      <c r="E71" s="119">
        <v>10524737</v>
      </c>
      <c r="F71" s="120">
        <v>0</v>
      </c>
      <c r="G71" s="121">
        <v>0</v>
      </c>
      <c r="H71" s="121">
        <v>0</v>
      </c>
      <c r="I71" s="120">
        <v>0</v>
      </c>
      <c r="J71" s="78">
        <f t="shared" si="16"/>
        <v>10524737</v>
      </c>
      <c r="K71" s="119">
        <v>11257832</v>
      </c>
      <c r="L71" s="138">
        <v>0</v>
      </c>
      <c r="M71" s="138">
        <v>0</v>
      </c>
      <c r="N71" s="90">
        <f t="shared" si="17"/>
        <v>21782569</v>
      </c>
      <c r="O71" s="146">
        <f t="shared" si="18"/>
        <v>1.9144940894839357</v>
      </c>
      <c r="P71" s="122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</row>
    <row r="72" spans="1:32" s="124" customFormat="1" ht="15.75" x14ac:dyDescent="0.25">
      <c r="A72" s="115"/>
      <c r="B72" s="116" t="s">
        <v>38</v>
      </c>
      <c r="C72" s="117"/>
      <c r="D72" s="118"/>
      <c r="E72" s="119">
        <v>186187610</v>
      </c>
      <c r="F72" s="120">
        <v>0</v>
      </c>
      <c r="G72" s="121">
        <v>862110</v>
      </c>
      <c r="H72" s="121">
        <v>914861</v>
      </c>
      <c r="I72" s="120">
        <v>6878425</v>
      </c>
      <c r="J72" s="78">
        <f t="shared" si="16"/>
        <v>194843006</v>
      </c>
      <c r="K72" s="119">
        <v>321361236</v>
      </c>
      <c r="L72" s="138">
        <v>0</v>
      </c>
      <c r="M72" s="138">
        <v>0</v>
      </c>
      <c r="N72" s="90">
        <f t="shared" si="17"/>
        <v>516204242</v>
      </c>
      <c r="O72" s="146">
        <f t="shared" si="18"/>
        <v>45.36976195395205</v>
      </c>
      <c r="P72" s="122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</row>
    <row r="73" spans="1:32" s="124" customFormat="1" ht="15.75" x14ac:dyDescent="0.25">
      <c r="A73" s="115"/>
      <c r="B73" s="152" t="s">
        <v>45</v>
      </c>
      <c r="C73" s="117"/>
      <c r="D73" s="118"/>
      <c r="E73" s="119">
        <v>9546649</v>
      </c>
      <c r="F73" s="120">
        <v>0</v>
      </c>
      <c r="G73" s="121">
        <v>0</v>
      </c>
      <c r="H73" s="121">
        <v>0</v>
      </c>
      <c r="I73" s="120">
        <v>0</v>
      </c>
      <c r="J73" s="78">
        <f t="shared" si="16"/>
        <v>9546649</v>
      </c>
      <c r="K73" s="119">
        <v>0</v>
      </c>
      <c r="L73" s="138">
        <v>0</v>
      </c>
      <c r="M73" s="138">
        <v>0</v>
      </c>
      <c r="N73" s="90">
        <f t="shared" si="17"/>
        <v>9546649</v>
      </c>
      <c r="O73" s="146">
        <f t="shared" si="18"/>
        <v>0.83906554295215241</v>
      </c>
      <c r="P73" s="122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</row>
    <row r="74" spans="1:32" s="124" customFormat="1" ht="15.75" x14ac:dyDescent="0.25">
      <c r="A74" s="115"/>
      <c r="B74" s="116" t="s">
        <v>39</v>
      </c>
      <c r="C74" s="117"/>
      <c r="D74" s="118"/>
      <c r="E74" s="119">
        <v>7855780</v>
      </c>
      <c r="F74" s="120">
        <v>296200</v>
      </c>
      <c r="G74" s="121">
        <v>0</v>
      </c>
      <c r="H74" s="121">
        <v>16964423</v>
      </c>
      <c r="I74" s="120">
        <v>0</v>
      </c>
      <c r="J74" s="78">
        <f t="shared" si="16"/>
        <v>25116403</v>
      </c>
      <c r="K74" s="119">
        <v>0</v>
      </c>
      <c r="L74" s="138">
        <v>42000</v>
      </c>
      <c r="M74" s="138">
        <v>1708000</v>
      </c>
      <c r="N74" s="90">
        <f t="shared" si="17"/>
        <v>26866403</v>
      </c>
      <c r="O74" s="146">
        <f t="shared" si="18"/>
        <v>2.3613178844604366</v>
      </c>
      <c r="P74" s="122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</row>
    <row r="75" spans="1:32" s="124" customFormat="1" ht="15.75" x14ac:dyDescent="0.25">
      <c r="A75" s="115"/>
      <c r="B75" s="152" t="s">
        <v>43</v>
      </c>
      <c r="C75" s="117"/>
      <c r="D75" s="118"/>
      <c r="E75" s="119">
        <v>0</v>
      </c>
      <c r="F75" s="120">
        <v>0</v>
      </c>
      <c r="G75" s="121">
        <v>0</v>
      </c>
      <c r="H75" s="121">
        <v>69923</v>
      </c>
      <c r="I75" s="120">
        <v>0</v>
      </c>
      <c r="J75" s="78">
        <f t="shared" si="16"/>
        <v>69923</v>
      </c>
      <c r="K75" s="119">
        <v>0</v>
      </c>
      <c r="L75" s="138">
        <v>7905784</v>
      </c>
      <c r="M75" s="138">
        <v>9172500</v>
      </c>
      <c r="N75" s="90">
        <f t="shared" si="17"/>
        <v>17148207</v>
      </c>
      <c r="O75" s="146">
        <f t="shared" si="18"/>
        <v>1.5071748858799463</v>
      </c>
      <c r="P75" s="122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</row>
    <row r="76" spans="1:32" ht="15.75" x14ac:dyDescent="0.25">
      <c r="A76" s="31"/>
      <c r="B76" s="100" t="s">
        <v>42</v>
      </c>
      <c r="C76" s="42"/>
      <c r="D76" s="45"/>
      <c r="E76" s="75">
        <v>4213769</v>
      </c>
      <c r="F76" s="76">
        <v>0</v>
      </c>
      <c r="G76" s="77">
        <v>0</v>
      </c>
      <c r="H76" s="77">
        <v>0</v>
      </c>
      <c r="I76" s="76">
        <v>0</v>
      </c>
      <c r="J76" s="78">
        <f t="shared" si="16"/>
        <v>4213769</v>
      </c>
      <c r="K76" s="75">
        <v>0</v>
      </c>
      <c r="L76" s="135">
        <v>0</v>
      </c>
      <c r="M76" s="135">
        <v>0</v>
      </c>
      <c r="N76" s="79">
        <f t="shared" si="17"/>
        <v>4213769</v>
      </c>
      <c r="O76" s="80">
        <f>(N76/$N$26)*100</f>
        <v>4.5814796012744782E-2</v>
      </c>
      <c r="P76" s="34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5.75" x14ac:dyDescent="0.25">
      <c r="A77" s="31"/>
      <c r="B77" s="100" t="s">
        <v>33</v>
      </c>
      <c r="C77" s="42"/>
      <c r="D77" s="45"/>
      <c r="E77" s="75">
        <v>7737371</v>
      </c>
      <c r="F77" s="76">
        <v>-16280638</v>
      </c>
      <c r="G77" s="77">
        <v>-6438</v>
      </c>
      <c r="H77" s="77">
        <v>11137048</v>
      </c>
      <c r="I77" s="76">
        <v>0</v>
      </c>
      <c r="J77" s="78">
        <f t="shared" si="16"/>
        <v>2587343</v>
      </c>
      <c r="K77" s="75">
        <v>6582363</v>
      </c>
      <c r="L77" s="135">
        <v>0</v>
      </c>
      <c r="M77" s="135">
        <v>0</v>
      </c>
      <c r="N77" s="79">
        <f t="shared" si="17"/>
        <v>9169706</v>
      </c>
      <c r="O77" s="80">
        <f>(N77/$N$26)*100</f>
        <v>9.969891797268475E-2</v>
      </c>
      <c r="P77" s="34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5.75" x14ac:dyDescent="0.25">
      <c r="A78" s="31"/>
      <c r="B78" s="104" t="s">
        <v>17</v>
      </c>
      <c r="C78" s="105"/>
      <c r="D78" s="106"/>
      <c r="E78" s="107">
        <f>SUM(E62:E77)</f>
        <v>553201565</v>
      </c>
      <c r="F78" s="108">
        <f t="shared" ref="F78:M78" si="19">SUM(F62:F77)</f>
        <v>32935562</v>
      </c>
      <c r="G78" s="109">
        <f t="shared" si="19"/>
        <v>14630801</v>
      </c>
      <c r="H78" s="109">
        <f t="shared" si="19"/>
        <v>130054331</v>
      </c>
      <c r="I78" s="108">
        <f t="shared" si="19"/>
        <v>6878425</v>
      </c>
      <c r="J78" s="110">
        <f t="shared" si="19"/>
        <v>737700684</v>
      </c>
      <c r="K78" s="107">
        <f t="shared" si="19"/>
        <v>367250426</v>
      </c>
      <c r="L78" s="136">
        <f t="shared" si="19"/>
        <v>8508630</v>
      </c>
      <c r="M78" s="136">
        <f t="shared" si="19"/>
        <v>24311806</v>
      </c>
      <c r="N78" s="111">
        <f>SUM(N62:N77)</f>
        <v>1137771546</v>
      </c>
      <c r="O78" s="112">
        <f>(N78/$N$80)*100</f>
        <v>8.8702806609239957</v>
      </c>
      <c r="P78" s="34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5.75" x14ac:dyDescent="0.25">
      <c r="A79" s="31"/>
      <c r="B79" s="16"/>
      <c r="C79" s="8"/>
      <c r="D79" s="7"/>
      <c r="E79" s="81"/>
      <c r="F79" s="82"/>
      <c r="G79" s="83"/>
      <c r="H79" s="83"/>
      <c r="I79" s="82"/>
      <c r="J79" s="84"/>
      <c r="K79" s="81"/>
      <c r="L79" s="139"/>
      <c r="M79" s="139"/>
      <c r="N79" s="85"/>
      <c r="O79" s="86"/>
      <c r="P79" s="34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5.75" x14ac:dyDescent="0.25">
      <c r="A80" s="31"/>
      <c r="B80" s="102" t="s">
        <v>2</v>
      </c>
      <c r="C80" s="8"/>
      <c r="D80" s="8"/>
      <c r="E80" s="93">
        <f>SUM(E26,E42,E58,E78)</f>
        <v>4651903970</v>
      </c>
      <c r="F80" s="94">
        <f t="shared" ref="F80:N80" si="20">SUM(F26,F42,F58,F78)</f>
        <v>4532978910</v>
      </c>
      <c r="G80" s="94">
        <f t="shared" si="20"/>
        <v>2352800389</v>
      </c>
      <c r="H80" s="132">
        <f t="shared" si="20"/>
        <v>219252890</v>
      </c>
      <c r="I80" s="131">
        <f t="shared" si="20"/>
        <v>6878425</v>
      </c>
      <c r="J80" s="93">
        <f t="shared" si="20"/>
        <v>11763814584</v>
      </c>
      <c r="K80" s="93">
        <f>SUM(K26,K42,K58,K78)</f>
        <v>952864315</v>
      </c>
      <c r="L80" s="140">
        <f t="shared" si="20"/>
        <v>11555213.49</v>
      </c>
      <c r="M80" s="140">
        <f t="shared" si="20"/>
        <v>98547694</v>
      </c>
      <c r="N80" s="93">
        <f t="shared" si="20"/>
        <v>12826781806.49</v>
      </c>
      <c r="O80" s="127">
        <f>SUM(O26,O42,O58,O78,)</f>
        <v>99.999999999999986</v>
      </c>
      <c r="P80" s="34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6.5" thickBot="1" x14ac:dyDescent="0.3">
      <c r="A81" s="36"/>
      <c r="B81" s="103"/>
      <c r="C81" s="9"/>
      <c r="D81" s="9"/>
      <c r="E81" s="54"/>
      <c r="F81" s="49"/>
      <c r="G81" s="50"/>
      <c r="H81" s="50"/>
      <c r="I81" s="49"/>
      <c r="J81" s="55"/>
      <c r="K81" s="54"/>
      <c r="L81" s="141"/>
      <c r="M81" s="141"/>
      <c r="N81" s="55"/>
      <c r="O81" s="35"/>
      <c r="P81" s="34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5.75" x14ac:dyDescent="0.25">
      <c r="A82" s="36"/>
      <c r="B82" s="142" t="s">
        <v>49</v>
      </c>
      <c r="C82" s="36"/>
      <c r="D82" s="36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8"/>
      <c r="P82" s="34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5.75" x14ac:dyDescent="0.25">
      <c r="B83" s="39" t="s">
        <v>22</v>
      </c>
      <c r="E83" s="32"/>
      <c r="F83" s="32"/>
      <c r="G83" s="32"/>
      <c r="J83" s="46"/>
      <c r="K83" s="32"/>
      <c r="L83" s="32"/>
      <c r="M83" s="32"/>
      <c r="N83" s="32"/>
      <c r="O83" s="40"/>
      <c r="P83" s="34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5.75" x14ac:dyDescent="0.25">
      <c r="B84" s="39" t="s">
        <v>21</v>
      </c>
      <c r="E84" s="32"/>
      <c r="F84" s="32"/>
      <c r="G84" s="32"/>
      <c r="J84" s="46"/>
      <c r="K84" s="32"/>
      <c r="L84" s="32"/>
      <c r="M84" s="32"/>
      <c r="N84" s="32"/>
      <c r="O84" s="32"/>
      <c r="P84" s="34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5.75" x14ac:dyDescent="0.25">
      <c r="B85" s="39" t="s">
        <v>25</v>
      </c>
      <c r="E85" s="32"/>
      <c r="F85" s="32"/>
      <c r="G85" s="32"/>
      <c r="J85" s="46"/>
      <c r="K85" s="32"/>
      <c r="L85" s="32"/>
      <c r="M85" s="32"/>
      <c r="N85" s="32"/>
      <c r="O85" s="32"/>
      <c r="P85" s="34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B86" s="51" t="s">
        <v>50</v>
      </c>
      <c r="E86" s="32"/>
      <c r="F86" s="32"/>
      <c r="G86" s="32"/>
      <c r="J86" s="46"/>
      <c r="K86" s="32"/>
      <c r="L86" s="32"/>
      <c r="M86" s="32"/>
      <c r="N86" s="32" t="s">
        <v>0</v>
      </c>
      <c r="O86" s="32"/>
      <c r="P86" s="34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6.5" x14ac:dyDescent="0.25">
      <c r="B87" s="155" t="s">
        <v>51</v>
      </c>
      <c r="C87" s="156"/>
      <c r="D87" s="156"/>
      <c r="E87" s="157"/>
      <c r="F87" s="157"/>
      <c r="G87" s="157"/>
      <c r="H87" s="156"/>
      <c r="I87" s="156"/>
      <c r="J87" s="46"/>
      <c r="K87" s="32"/>
      <c r="L87" s="32"/>
      <c r="M87" s="32"/>
      <c r="N87" s="32"/>
      <c r="O87" s="32"/>
      <c r="P87" s="34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5.75" x14ac:dyDescent="0.25">
      <c r="C88" s="39"/>
      <c r="E88" s="32"/>
      <c r="F88" s="32"/>
      <c r="G88" s="32"/>
      <c r="J88" s="46"/>
      <c r="K88" s="32"/>
      <c r="L88" s="32"/>
      <c r="M88" s="32"/>
      <c r="N88" s="32"/>
      <c r="O88" s="32"/>
      <c r="P88" s="34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5.75" x14ac:dyDescent="0.25">
      <c r="C89" s="39"/>
      <c r="E89" s="32"/>
      <c r="F89" s="32"/>
      <c r="G89" s="32"/>
      <c r="J89" s="46"/>
      <c r="K89" s="32"/>
      <c r="L89" s="32"/>
      <c r="M89" s="32"/>
      <c r="N89" s="32"/>
      <c r="O89" s="32"/>
      <c r="P89" s="34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E90" s="32"/>
      <c r="F90" s="32"/>
      <c r="G90" s="32"/>
      <c r="J90" s="46"/>
      <c r="K90" s="32"/>
      <c r="L90" s="32"/>
      <c r="M90" s="32"/>
      <c r="N90" s="32"/>
      <c r="O90" s="32"/>
      <c r="P90" s="34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E91" s="32"/>
      <c r="F91" s="32"/>
      <c r="G91" s="32"/>
      <c r="J91" s="46"/>
      <c r="K91" s="32"/>
      <c r="L91" s="32"/>
      <c r="M91" s="32"/>
      <c r="N91" s="32"/>
      <c r="O91" s="32"/>
      <c r="P91" s="34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E92" s="32"/>
      <c r="F92" s="32"/>
      <c r="G92" s="32"/>
      <c r="J92" s="46"/>
      <c r="K92" s="32"/>
      <c r="L92" s="32"/>
      <c r="M92" s="32"/>
      <c r="N92" s="32"/>
      <c r="O92" s="32"/>
      <c r="P92" s="34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E93" s="32"/>
      <c r="F93" s="32"/>
      <c r="G93" s="32"/>
      <c r="J93" s="46"/>
      <c r="K93" s="32"/>
      <c r="L93" s="32"/>
      <c r="M93" s="32"/>
      <c r="N93" s="153"/>
      <c r="O93" s="32"/>
      <c r="P93" s="34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E94" s="32"/>
      <c r="F94" s="32"/>
      <c r="G94" s="32"/>
      <c r="J94" s="46"/>
      <c r="K94" s="32"/>
      <c r="L94" s="32"/>
      <c r="M94" s="32"/>
      <c r="N94" s="32"/>
      <c r="O94" s="32"/>
      <c r="P94" s="34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</sheetData>
  <mergeCells count="3">
    <mergeCell ref="A1:O1"/>
    <mergeCell ref="A2:O2"/>
    <mergeCell ref="A3:O3"/>
  </mergeCells>
  <phoneticPr fontId="0" type="noConversion"/>
  <printOptions horizontalCentered="1" verticalCentered="1"/>
  <pageMargins left="0.25" right="0.25" top="0.75" bottom="1" header="0.5" footer="0.5"/>
  <pageSetup scale="62" fitToHeight="0" orientation="landscape" r:id="rId1"/>
  <headerFooter alignWithMargins="0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t-5</vt:lpstr>
      <vt:lpstr>Print_Area_MI</vt:lpstr>
      <vt:lpstr>'t-5'!Print_Titles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2009-10-26T13:56:09Z</cp:lastPrinted>
  <dcterms:created xsi:type="dcterms:W3CDTF">1999-02-23T19:20:40Z</dcterms:created>
  <dcterms:modified xsi:type="dcterms:W3CDTF">2013-06-11T18:53:32Z</dcterms:modified>
</cp:coreProperties>
</file>