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150" windowWidth="25185" windowHeight="6225"/>
  </bookViews>
  <sheets>
    <sheet name="t-5" sheetId="1" r:id="rId1"/>
  </sheets>
  <definedNames>
    <definedName name="Print_Area_MI">'t-5'!$B$1:$P$107</definedName>
    <definedName name="_xlnm.Print_Titles" localSheetId="0">'t-5'!$1:$9</definedName>
  </definedNames>
  <calcPr calcId="145621"/>
</workbook>
</file>

<file path=xl/calcChain.xml><?xml version="1.0" encoding="utf-8"?>
<calcChain xmlns="http://schemas.openxmlformats.org/spreadsheetml/2006/main">
  <c r="N95" i="1" l="1"/>
  <c r="M95" i="1"/>
  <c r="L95" i="1"/>
  <c r="K95" i="1"/>
  <c r="J95" i="1"/>
  <c r="I95" i="1"/>
  <c r="H95" i="1"/>
  <c r="G95" i="1"/>
  <c r="F95" i="1"/>
  <c r="E95" i="1"/>
  <c r="N93" i="1"/>
  <c r="J93" i="1"/>
  <c r="M73" i="1"/>
  <c r="L73" i="1"/>
  <c r="K73" i="1"/>
  <c r="I73" i="1"/>
  <c r="H73" i="1"/>
  <c r="G73" i="1"/>
  <c r="F73" i="1"/>
  <c r="E73" i="1"/>
  <c r="J71" i="1"/>
  <c r="N71" i="1" s="1"/>
  <c r="J70" i="1"/>
  <c r="N70" i="1" s="1"/>
  <c r="J69" i="1"/>
  <c r="N69" i="1" s="1"/>
  <c r="M53" i="1"/>
  <c r="L53" i="1"/>
  <c r="K53" i="1"/>
  <c r="I53" i="1"/>
  <c r="H53" i="1"/>
  <c r="G53" i="1"/>
  <c r="F53" i="1"/>
  <c r="E53" i="1"/>
  <c r="J51" i="1"/>
  <c r="N51" i="1" s="1"/>
  <c r="J50" i="1"/>
  <c r="N50" i="1" s="1"/>
  <c r="J49" i="1"/>
  <c r="N49" i="1" s="1"/>
  <c r="M33" i="1"/>
  <c r="L33" i="1"/>
  <c r="K33" i="1"/>
  <c r="I33" i="1"/>
  <c r="H33" i="1"/>
  <c r="G33" i="1"/>
  <c r="F33" i="1"/>
  <c r="E33" i="1"/>
  <c r="J31" i="1"/>
  <c r="N31" i="1" s="1"/>
  <c r="J30" i="1"/>
  <c r="N30" i="1" s="1"/>
  <c r="J29" i="1"/>
  <c r="N29" i="1" s="1"/>
  <c r="J28" i="1"/>
  <c r="N28" i="1" s="1"/>
  <c r="J27" i="1"/>
  <c r="N27" i="1" s="1"/>
  <c r="J26" i="1"/>
  <c r="N26" i="1" s="1"/>
  <c r="J67" i="1" l="1"/>
  <c r="N67" i="1" s="1"/>
  <c r="J41" i="1"/>
  <c r="N41" i="1" s="1"/>
  <c r="J25" i="1"/>
  <c r="M97" i="1"/>
  <c r="J80" i="1" l="1"/>
  <c r="N80" i="1" s="1"/>
  <c r="J81" i="1"/>
  <c r="J82" i="1"/>
  <c r="N82" i="1" s="1"/>
  <c r="J83" i="1"/>
  <c r="N83" i="1" s="1"/>
  <c r="J84" i="1"/>
  <c r="J85" i="1"/>
  <c r="J86" i="1"/>
  <c r="J87" i="1"/>
  <c r="J88" i="1"/>
  <c r="J89" i="1"/>
  <c r="J90" i="1"/>
  <c r="N81" i="1"/>
  <c r="N84" i="1"/>
  <c r="N85" i="1"/>
  <c r="N86" i="1"/>
  <c r="N87" i="1"/>
  <c r="N88" i="1"/>
  <c r="N89" i="1"/>
  <c r="N90" i="1"/>
  <c r="J59" i="1"/>
  <c r="N59" i="1" s="1"/>
  <c r="J60" i="1"/>
  <c r="N60" i="1" s="1"/>
  <c r="J61" i="1"/>
  <c r="N61" i="1" s="1"/>
  <c r="J62" i="1"/>
  <c r="N62" i="1" s="1"/>
  <c r="J63" i="1"/>
  <c r="N63" i="1" s="1"/>
  <c r="J64" i="1"/>
  <c r="N64" i="1" s="1"/>
  <c r="J65" i="1"/>
  <c r="N65" i="1" s="1"/>
  <c r="J45" i="1"/>
  <c r="N45" i="1" s="1"/>
  <c r="J46" i="1"/>
  <c r="N46" i="1" s="1"/>
  <c r="J22" i="1"/>
  <c r="N22" i="1" s="1"/>
  <c r="J23" i="1"/>
  <c r="N23" i="1" s="1"/>
  <c r="L97" i="1" l="1"/>
  <c r="J92" i="1"/>
  <c r="N92" i="1" s="1"/>
  <c r="J48" i="1"/>
  <c r="N48" i="1" s="1"/>
  <c r="J47" i="1"/>
  <c r="N47" i="1" s="1"/>
  <c r="N25" i="1"/>
  <c r="J24" i="1"/>
  <c r="N24" i="1" s="1"/>
  <c r="J91" i="1" l="1"/>
  <c r="N91" i="1" l="1"/>
  <c r="J21" i="1"/>
  <c r="N21" i="1" s="1"/>
  <c r="E97" i="1"/>
  <c r="F97" i="1"/>
  <c r="G97" i="1"/>
  <c r="H97" i="1"/>
  <c r="I97" i="1"/>
  <c r="J37" i="1"/>
  <c r="J38" i="1"/>
  <c r="N38" i="1" s="1"/>
  <c r="J39" i="1"/>
  <c r="N39" i="1" s="1"/>
  <c r="J40" i="1"/>
  <c r="N40" i="1" s="1"/>
  <c r="J42" i="1"/>
  <c r="N42" i="1" s="1"/>
  <c r="J43" i="1"/>
  <c r="N43" i="1" s="1"/>
  <c r="J44" i="1"/>
  <c r="N44" i="1" s="1"/>
  <c r="K97" i="1"/>
  <c r="J77" i="1"/>
  <c r="J78" i="1"/>
  <c r="N78" i="1" s="1"/>
  <c r="J79" i="1"/>
  <c r="N79" i="1" s="1"/>
  <c r="J58" i="1"/>
  <c r="N58" i="1" s="1"/>
  <c r="J68" i="1"/>
  <c r="N68" i="1" s="1"/>
  <c r="J66" i="1"/>
  <c r="N66" i="1" s="1"/>
  <c r="J57" i="1"/>
  <c r="J13" i="1"/>
  <c r="J14" i="1"/>
  <c r="J15" i="1"/>
  <c r="J16" i="1"/>
  <c r="N16" i="1" s="1"/>
  <c r="J17" i="1"/>
  <c r="N17" i="1" s="1"/>
  <c r="J18" i="1"/>
  <c r="N18" i="1" s="1"/>
  <c r="J19" i="1"/>
  <c r="N19" i="1" s="1"/>
  <c r="J20" i="1"/>
  <c r="N20" i="1" s="1"/>
  <c r="J73" i="1" l="1"/>
  <c r="J53" i="1"/>
  <c r="N14" i="1"/>
  <c r="J33" i="1"/>
  <c r="N77" i="1"/>
  <c r="N37" i="1"/>
  <c r="N53" i="1" s="1"/>
  <c r="N15" i="1"/>
  <c r="N13" i="1"/>
  <c r="N33" i="1" s="1"/>
  <c r="N57" i="1"/>
  <c r="N73" i="1" s="1"/>
  <c r="O70" i="1" l="1"/>
  <c r="O69" i="1"/>
  <c r="O71" i="1"/>
  <c r="O50" i="1"/>
  <c r="O49" i="1"/>
  <c r="O51" i="1"/>
  <c r="O28" i="1"/>
  <c r="O26" i="1"/>
  <c r="O30" i="1"/>
  <c r="O31" i="1"/>
  <c r="O29" i="1"/>
  <c r="O27" i="1"/>
  <c r="O23" i="1"/>
  <c r="O22" i="1"/>
  <c r="O24" i="1"/>
  <c r="O25" i="1"/>
  <c r="O17" i="1"/>
  <c r="O21" i="1"/>
  <c r="O14" i="1"/>
  <c r="O18" i="1"/>
  <c r="O15" i="1"/>
  <c r="O19" i="1"/>
  <c r="O16" i="1"/>
  <c r="O20" i="1"/>
  <c r="J97" i="1"/>
  <c r="O41" i="1"/>
  <c r="O66" i="1"/>
  <c r="O67" i="1"/>
  <c r="O63" i="1"/>
  <c r="O59" i="1"/>
  <c r="O62" i="1"/>
  <c r="O65" i="1"/>
  <c r="O61" i="1"/>
  <c r="O64" i="1"/>
  <c r="O60" i="1"/>
  <c r="O45" i="1"/>
  <c r="O46" i="1"/>
  <c r="O47" i="1"/>
  <c r="O89" i="1"/>
  <c r="O81" i="1"/>
  <c r="O83" i="1"/>
  <c r="O85" i="1"/>
  <c r="O87" i="1"/>
  <c r="O88" i="1"/>
  <c r="O84" i="1"/>
  <c r="O82" i="1"/>
  <c r="O90" i="1"/>
  <c r="O86" i="1"/>
  <c r="O80" i="1"/>
  <c r="O77" i="1"/>
  <c r="O37" i="1"/>
  <c r="O48" i="1"/>
  <c r="N97" i="1"/>
  <c r="O53" i="1" s="1"/>
  <c r="O79" i="1"/>
  <c r="O78" i="1"/>
  <c r="O57" i="1"/>
  <c r="O58" i="1"/>
  <c r="O68" i="1"/>
  <c r="O38" i="1"/>
  <c r="O39" i="1"/>
  <c r="O42" i="1"/>
  <c r="O43" i="1"/>
  <c r="O40" i="1"/>
  <c r="O44" i="1"/>
  <c r="O33" i="1" l="1"/>
  <c r="O92" i="1"/>
  <c r="O91" i="1"/>
  <c r="O13" i="1" l="1"/>
  <c r="O95" i="1" l="1"/>
  <c r="O73" i="1"/>
  <c r="O97" i="1" l="1"/>
</calcChain>
</file>

<file path=xl/sharedStrings.xml><?xml version="1.0" encoding="utf-8"?>
<sst xmlns="http://schemas.openxmlformats.org/spreadsheetml/2006/main" count="126" uniqueCount="54">
  <si>
    <t xml:space="preserve"> </t>
  </si>
  <si>
    <t>CAPITAL</t>
  </si>
  <si>
    <t>TOTAL</t>
  </si>
  <si>
    <t>% of</t>
  </si>
  <si>
    <t xml:space="preserve">         FTA PROGRAM BY</t>
  </si>
  <si>
    <t>FIXED</t>
  </si>
  <si>
    <t>NEW</t>
  </si>
  <si>
    <t>PLANNING</t>
  </si>
  <si>
    <t>OPERATING</t>
  </si>
  <si>
    <t>Total</t>
  </si>
  <si>
    <t>URBANIZED AREA GROUPING</t>
  </si>
  <si>
    <t>BUS</t>
  </si>
  <si>
    <t>GUIDEWAY MOD</t>
  </si>
  <si>
    <t>&amp; PLANNING</t>
  </si>
  <si>
    <t>OVER A MILLION POPULATION</t>
  </si>
  <si>
    <t xml:space="preserve">    SUB-TOTAL</t>
  </si>
  <si>
    <t>200,000 - 1 MILLION</t>
  </si>
  <si>
    <t xml:space="preserve">   SUB-TOTAL</t>
  </si>
  <si>
    <t>50,000-200,000</t>
  </si>
  <si>
    <t>RURAL AND UNDER 50,000</t>
  </si>
  <si>
    <t>RTAP</t>
  </si>
  <si>
    <t>Non-urbanized Area Formula capital includes Project and State Administration;  Operating includes Intercity Bus Program Reserve.</t>
  </si>
  <si>
    <t>Metropolitan Planning obligations reported in the &gt;1M population group also include obligations for all areas &lt;1M population.</t>
  </si>
  <si>
    <t>BY PROGRAM AND BY POPULATION  GROUP</t>
  </si>
  <si>
    <t>STARTS</t>
  </si>
  <si>
    <t>State Infrastructure Bank, National RTAP, and Oversight obligations are not included.  Urb. Area Formula operating obligations for areas &gt;1M popul. are from carryover funds and CMAQ.</t>
  </si>
  <si>
    <t>SAFETY / SEC.</t>
  </si>
  <si>
    <t>TRAINING / ADMIN</t>
  </si>
  <si>
    <t>New Freedom</t>
  </si>
  <si>
    <t>Clean Fuels</t>
  </si>
  <si>
    <t>Alternative Analysis</t>
  </si>
  <si>
    <t>TABLE 5</t>
  </si>
  <si>
    <t>National Research</t>
  </si>
  <si>
    <t>Urbanized Area</t>
  </si>
  <si>
    <t>Capital</t>
  </si>
  <si>
    <t>Emergency Supplementals</t>
  </si>
  <si>
    <t>Miscellaneous FHWA Transfers</t>
  </si>
  <si>
    <t>Metropolitan and State Planning</t>
  </si>
  <si>
    <t>Non-Urbanized Area</t>
  </si>
  <si>
    <t xml:space="preserve">Paul S. Sarbanes Transit in Parks Program </t>
  </si>
  <si>
    <t>JARC</t>
  </si>
  <si>
    <t xml:space="preserve">TOTAL CAPITAL   </t>
  </si>
  <si>
    <t>TIGGER</t>
  </si>
  <si>
    <t>Project Management Oversight</t>
  </si>
  <si>
    <t>TIGER</t>
  </si>
  <si>
    <t>Over-the-Road-Bus</t>
  </si>
  <si>
    <t>Elderly and Individuals with Disabilities</t>
  </si>
  <si>
    <t>OTHER</t>
  </si>
  <si>
    <t>Note:  Other includes Research, Oversight Reviews and University Research</t>
  </si>
  <si>
    <t>Other includes Research and Management Training.</t>
  </si>
  <si>
    <t>A negative obligation indicates that a budget amendment shifted the commitment of previously obligated funds elsewhere.</t>
  </si>
  <si>
    <t>Hurricane Sandy</t>
  </si>
  <si>
    <t>Rail Safety Improvement</t>
  </si>
  <si>
    <t>FY 2013 OBLIGATIONS FOR CAPITAL, OPERATING AND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</si>
</sst>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&quot;$&quot;#,##0"/>
  </numFmts>
  <fonts count="32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medium">
        <color indexed="8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46">
    <xf numFmtId="0" fontId="0" fillId="0" borderId="0"/>
    <xf numFmtId="0" fontId="13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0" borderId="2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30" applyNumberFormat="0" applyAlignment="0" applyProtection="0"/>
    <xf numFmtId="0" fontId="21" fillId="7" borderId="31" applyNumberFormat="0" applyAlignment="0" applyProtection="0"/>
    <xf numFmtId="0" fontId="22" fillId="7" borderId="30" applyNumberFormat="0" applyAlignment="0" applyProtection="0"/>
    <xf numFmtId="0" fontId="23" fillId="0" borderId="32" applyNumberFormat="0" applyFill="0" applyAlignment="0" applyProtection="0"/>
    <xf numFmtId="0" fontId="24" fillId="8" borderId="3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5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11" fillId="0" borderId="0"/>
    <xf numFmtId="43" fontId="29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37" fontId="0" fillId="0" borderId="0" xfId="0" applyNumberFormat="1" applyProtection="1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4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3" fillId="2" borderId="7" xfId="0" applyFont="1" applyFill="1" applyBorder="1"/>
    <xf numFmtId="0" fontId="5" fillId="0" borderId="0" xfId="0" applyFont="1"/>
    <xf numFmtId="0" fontId="4" fillId="0" borderId="8" xfId="0" applyFont="1" applyBorder="1"/>
    <xf numFmtId="0" fontId="3" fillId="2" borderId="8" xfId="0" applyFont="1" applyFill="1" applyBorder="1"/>
    <xf numFmtId="0" fontId="3" fillId="2" borderId="0" xfId="0" applyFont="1" applyFill="1" applyAlignment="1">
      <alignment horizontal="center"/>
    </xf>
    <xf numFmtId="0" fontId="3" fillId="2" borderId="9" xfId="0" applyFont="1" applyFill="1" applyBorder="1"/>
    <xf numFmtId="0" fontId="3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0" fontId="7" fillId="0" borderId="8" xfId="0" applyFont="1" applyBorder="1"/>
    <xf numFmtId="37" fontId="5" fillId="0" borderId="0" xfId="0" applyNumberFormat="1" applyFont="1" applyProtection="1"/>
    <xf numFmtId="0" fontId="7" fillId="0" borderId="8" xfId="0" applyFont="1" applyBorder="1" applyAlignment="1">
      <alignment horizontal="center"/>
    </xf>
    <xf numFmtId="37" fontId="5" fillId="0" borderId="0" xfId="0" applyNumberFormat="1" applyFont="1" applyBorder="1" applyProtection="1"/>
    <xf numFmtId="5" fontId="8" fillId="0" borderId="3" xfId="0" applyNumberFormat="1" applyFont="1" applyFill="1" applyBorder="1" applyProtection="1"/>
    <xf numFmtId="0" fontId="5" fillId="0" borderId="0" xfId="0" applyFont="1" applyBorder="1"/>
    <xf numFmtId="5" fontId="7" fillId="0" borderId="0" xfId="0" applyNumberFormat="1" applyFont="1" applyFill="1" applyBorder="1" applyProtection="1"/>
    <xf numFmtId="5" fontId="8" fillId="0" borderId="0" xfId="0" applyNumberFormat="1" applyFont="1" applyFill="1" applyBorder="1" applyProtection="1"/>
    <xf numFmtId="0" fontId="7" fillId="0" borderId="0" xfId="0" applyFont="1"/>
    <xf numFmtId="37" fontId="8" fillId="0" borderId="0" xfId="0" applyNumberFormat="1" applyFont="1" applyProtection="1"/>
    <xf numFmtId="0" fontId="10" fillId="0" borderId="0" xfId="0" applyFont="1"/>
    <xf numFmtId="0" fontId="0" fillId="0" borderId="0" xfId="0" applyBorder="1"/>
    <xf numFmtId="0" fontId="4" fillId="0" borderId="5" xfId="0" applyFont="1" applyBorder="1"/>
    <xf numFmtId="0" fontId="4" fillId="0" borderId="6" xfId="0" applyFont="1" applyBorder="1"/>
    <xf numFmtId="0" fontId="0" fillId="0" borderId="1" xfId="0" applyBorder="1"/>
    <xf numFmtId="37" fontId="5" fillId="0" borderId="0" xfId="0" applyNumberFormat="1" applyFont="1" applyFill="1" applyProtection="1"/>
    <xf numFmtId="0" fontId="5" fillId="0" borderId="0" xfId="0" applyFont="1" applyFill="1"/>
    <xf numFmtId="0" fontId="3" fillId="0" borderId="2" xfId="0" applyFont="1" applyFill="1" applyBorder="1"/>
    <xf numFmtId="165" fontId="7" fillId="0" borderId="2" xfId="0" applyNumberFormat="1" applyFont="1" applyFill="1" applyBorder="1" applyProtection="1"/>
    <xf numFmtId="165" fontId="7" fillId="0" borderId="14" xfId="0" applyNumberFormat="1" applyFont="1" applyFill="1" applyBorder="1" applyProtection="1"/>
    <xf numFmtId="0" fontId="12" fillId="0" borderId="0" xfId="0" applyFont="1"/>
    <xf numFmtId="0" fontId="10" fillId="0" borderId="0" xfId="0" applyFont="1" applyBorder="1"/>
    <xf numFmtId="0" fontId="6" fillId="2" borderId="0" xfId="0" applyFont="1" applyFill="1" applyBorder="1"/>
    <xf numFmtId="165" fontId="7" fillId="0" borderId="13" xfId="0" applyNumberFormat="1" applyFont="1" applyFill="1" applyBorder="1" applyProtection="1"/>
    <xf numFmtId="165" fontId="7" fillId="0" borderId="16" xfId="0" applyNumberFormat="1" applyFont="1" applyFill="1" applyBorder="1" applyProtection="1"/>
    <xf numFmtId="0" fontId="3" fillId="2" borderId="17" xfId="0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20" xfId="0" applyNumberFormat="1" applyFill="1" applyBorder="1" applyAlignment="1">
      <alignment horizontal="right"/>
    </xf>
    <xf numFmtId="165" fontId="5" fillId="0" borderId="20" xfId="0" applyNumberFormat="1" applyFont="1" applyBorder="1" applyAlignment="1" applyProtection="1">
      <alignment horizontal="right"/>
    </xf>
    <xf numFmtId="164" fontId="8" fillId="0" borderId="1" xfId="0" applyNumberFormat="1" applyFont="1" applyBorder="1" applyAlignment="1" applyProtection="1">
      <alignment horizontal="right"/>
    </xf>
    <xf numFmtId="165" fontId="7" fillId="0" borderId="8" xfId="0" applyNumberFormat="1" applyFont="1" applyBorder="1" applyAlignment="1" applyProtection="1">
      <alignment horizontal="right"/>
    </xf>
    <xf numFmtId="165" fontId="7" fillId="0" borderId="0" xfId="0" applyNumberFormat="1" applyFont="1" applyBorder="1" applyAlignment="1" applyProtection="1">
      <alignment horizontal="right"/>
    </xf>
    <xf numFmtId="165" fontId="7" fillId="0" borderId="9" xfId="0" applyNumberFormat="1" applyFont="1" applyBorder="1" applyAlignment="1" applyProtection="1">
      <alignment horizontal="right"/>
    </xf>
    <xf numFmtId="165" fontId="7" fillId="0" borderId="20" xfId="0" applyNumberFormat="1" applyFont="1" applyFill="1" applyBorder="1" applyAlignment="1" applyProtection="1">
      <alignment horizontal="right"/>
    </xf>
    <xf numFmtId="165" fontId="7" fillId="0" borderId="20" xfId="0" applyNumberFormat="1" applyFont="1" applyBorder="1" applyAlignment="1" applyProtection="1">
      <alignment horizontal="right"/>
    </xf>
    <xf numFmtId="164" fontId="9" fillId="0" borderId="1" xfId="0" applyNumberFormat="1" applyFont="1" applyBorder="1" applyAlignment="1" applyProtection="1">
      <alignment horizontal="right"/>
    </xf>
    <xf numFmtId="165" fontId="5" fillId="0" borderId="8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9" xfId="0" applyNumberFormat="1" applyFont="1" applyBorder="1" applyAlignment="1" applyProtection="1">
      <alignment horizontal="right"/>
    </xf>
    <xf numFmtId="165" fontId="5" fillId="0" borderId="20" xfId="0" applyNumberFormat="1" applyFont="1" applyFill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right"/>
    </xf>
    <xf numFmtId="164" fontId="8" fillId="0" borderId="20" xfId="0" applyNumberFormat="1" applyFont="1" applyBorder="1" applyAlignment="1" applyProtection="1">
      <alignment horizontal="right"/>
    </xf>
    <xf numFmtId="165" fontId="7" fillId="0" borderId="8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6" xfId="0" applyFont="1" applyBorder="1"/>
    <xf numFmtId="0" fontId="3" fillId="2" borderId="13" xfId="0" applyFont="1" applyFill="1" applyBorder="1"/>
    <xf numFmtId="0" fontId="3" fillId="0" borderId="8" xfId="0" applyFont="1" applyBorder="1"/>
    <xf numFmtId="0" fontId="0" fillId="0" borderId="8" xfId="0" applyBorder="1"/>
    <xf numFmtId="0" fontId="11" fillId="0" borderId="8" xfId="0" applyFont="1" applyFill="1" applyBorder="1" applyAlignment="1">
      <alignment wrapText="1"/>
    </xf>
    <xf numFmtId="0" fontId="3" fillId="0" borderId="8" xfId="0" applyFont="1" applyBorder="1" applyAlignment="1">
      <alignment horizontal="left"/>
    </xf>
    <xf numFmtId="0" fontId="3" fillId="0" borderId="13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165" fontId="7" fillId="0" borderId="21" xfId="0" applyNumberFormat="1" applyFont="1" applyBorder="1" applyAlignment="1" applyProtection="1">
      <alignment horizontal="right"/>
    </xf>
    <xf numFmtId="165" fontId="7" fillId="0" borderId="22" xfId="0" applyNumberFormat="1" applyFont="1" applyBorder="1" applyAlignment="1" applyProtection="1">
      <alignment horizontal="right"/>
    </xf>
    <xf numFmtId="165" fontId="7" fillId="0" borderId="24" xfId="0" applyNumberFormat="1" applyFont="1" applyBorder="1" applyAlignment="1" applyProtection="1">
      <alignment horizontal="right"/>
    </xf>
    <xf numFmtId="165" fontId="7" fillId="0" borderId="25" xfId="0" applyNumberFormat="1" applyFont="1" applyFill="1" applyBorder="1" applyAlignment="1" applyProtection="1">
      <alignment horizontal="right"/>
    </xf>
    <xf numFmtId="165" fontId="7" fillId="0" borderId="25" xfId="0" applyNumberFormat="1" applyFont="1" applyBorder="1" applyAlignment="1" applyProtection="1">
      <alignment horizontal="right"/>
    </xf>
    <xf numFmtId="164" fontId="9" fillId="0" borderId="23" xfId="0" applyNumberFormat="1" applyFont="1" applyBorder="1" applyAlignment="1" applyProtection="1">
      <alignment horizontal="right"/>
    </xf>
    <xf numFmtId="165" fontId="7" fillId="0" borderId="26" xfId="0" applyNumberFormat="1" applyFont="1" applyBorder="1" applyAlignment="1" applyProtection="1">
      <alignment horizontal="right"/>
    </xf>
    <xf numFmtId="164" fontId="9" fillId="0" borderId="25" xfId="0" applyNumberFormat="1" applyFont="1" applyBorder="1" applyAlignment="1" applyProtection="1">
      <alignment horizontal="right"/>
    </xf>
    <xf numFmtId="0" fontId="7" fillId="0" borderId="8" xfId="0" applyFont="1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1" xfId="0" applyFill="1" applyBorder="1"/>
    <xf numFmtId="165" fontId="0" fillId="0" borderId="8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37" fontId="5" fillId="0" borderId="0" xfId="0" applyNumberFormat="1" applyFont="1" applyFill="1" applyBorder="1" applyProtection="1"/>
    <xf numFmtId="37" fontId="0" fillId="0" borderId="0" xfId="0" applyNumberFormat="1" applyFill="1" applyProtection="1"/>
    <xf numFmtId="0" fontId="0" fillId="0" borderId="0" xfId="0" applyFill="1"/>
    <xf numFmtId="0" fontId="11" fillId="0" borderId="8" xfId="0" applyFont="1" applyBorder="1"/>
    <xf numFmtId="0" fontId="3" fillId="2" borderId="38" xfId="0" applyFont="1" applyFill="1" applyBorder="1"/>
    <xf numFmtId="3" fontId="7" fillId="0" borderId="20" xfId="0" applyNumberFormat="1" applyFont="1" applyFill="1" applyBorder="1" applyAlignment="1" applyProtection="1">
      <alignment horizontal="right"/>
    </xf>
    <xf numFmtId="0" fontId="3" fillId="2" borderId="37" xfId="0" applyFont="1" applyFill="1" applyBorder="1" applyAlignment="1">
      <alignment horizontal="center"/>
    </xf>
    <xf numFmtId="0" fontId="1" fillId="0" borderId="8" xfId="41" applyBorder="1"/>
    <xf numFmtId="0" fontId="3" fillId="2" borderId="36" xfId="0" applyFont="1" applyFill="1" applyBorder="1"/>
    <xf numFmtId="165" fontId="7" fillId="0" borderId="39" xfId="0" applyNumberFormat="1" applyFont="1" applyFill="1" applyBorder="1" applyAlignment="1" applyProtection="1">
      <alignment horizontal="right"/>
    </xf>
    <xf numFmtId="165" fontId="7" fillId="0" borderId="40" xfId="0" applyNumberFormat="1" applyFont="1" applyFill="1" applyBorder="1" applyAlignment="1" applyProtection="1">
      <alignment horizontal="right"/>
    </xf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165" fontId="0" fillId="0" borderId="42" xfId="0" applyNumberFormat="1" applyBorder="1" applyAlignment="1">
      <alignment horizontal="right"/>
    </xf>
    <xf numFmtId="165" fontId="7" fillId="0" borderId="43" xfId="0" applyNumberFormat="1" applyFont="1" applyBorder="1" applyAlignment="1" applyProtection="1">
      <alignment horizontal="right"/>
    </xf>
    <xf numFmtId="165" fontId="5" fillId="0" borderId="42" xfId="0" applyNumberFormat="1" applyFont="1" applyBorder="1" applyAlignment="1" applyProtection="1">
      <alignment horizontal="right"/>
    </xf>
    <xf numFmtId="165" fontId="0" fillId="0" borderId="42" xfId="0" applyNumberFormat="1" applyFill="1" applyBorder="1" applyAlignment="1">
      <alignment horizontal="right"/>
    </xf>
    <xf numFmtId="165" fontId="7" fillId="0" borderId="42" xfId="0" applyNumberFormat="1" applyFont="1" applyBorder="1" applyAlignment="1" applyProtection="1">
      <alignment horizontal="right"/>
    </xf>
    <xf numFmtId="165" fontId="7" fillId="0" borderId="42" xfId="0" applyNumberFormat="1" applyFont="1" applyFill="1" applyBorder="1" applyAlignment="1" applyProtection="1">
      <alignment horizontal="right"/>
    </xf>
    <xf numFmtId="165" fontId="7" fillId="0" borderId="44" xfId="0" applyNumberFormat="1" applyFont="1" applyFill="1" applyBorder="1" applyProtection="1"/>
    <xf numFmtId="0" fontId="3" fillId="0" borderId="0" xfId="0" applyFont="1" applyBorder="1"/>
    <xf numFmtId="0" fontId="3" fillId="2" borderId="45" xfId="0" applyFont="1" applyFill="1" applyBorder="1"/>
    <xf numFmtId="0" fontId="3" fillId="2" borderId="39" xfId="0" applyFont="1" applyFill="1" applyBorder="1" applyAlignment="1">
      <alignment horizontal="center"/>
    </xf>
    <xf numFmtId="0" fontId="3" fillId="2" borderId="46" xfId="0" applyFont="1" applyFill="1" applyBorder="1"/>
    <xf numFmtId="164" fontId="8" fillId="0" borderId="1" xfId="0" applyNumberFormat="1" applyFont="1" applyFill="1" applyBorder="1" applyAlignment="1" applyProtection="1">
      <alignment horizontal="right"/>
    </xf>
    <xf numFmtId="3" fontId="0" fillId="0" borderId="8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20" xfId="0" applyNumberForma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1" fillId="0" borderId="8" xfId="41" applyFill="1" applyBorder="1"/>
    <xf numFmtId="39" fontId="5" fillId="0" borderId="0" xfId="0" applyNumberFormat="1" applyFont="1" applyProtection="1"/>
    <xf numFmtId="0" fontId="30" fillId="0" borderId="0" xfId="0" applyFont="1"/>
    <xf numFmtId="0" fontId="31" fillId="0" borderId="0" xfId="0" applyFont="1"/>
    <xf numFmtId="37" fontId="31" fillId="0" borderId="0" xfId="0" applyNumberFormat="1" applyFont="1" applyProtection="1"/>
    <xf numFmtId="0" fontId="2" fillId="2" borderId="0" xfId="0" applyFont="1" applyFill="1" applyAlignment="1">
      <alignment horizontal="center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3"/>
    <cellStyle name="Normal 4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111"/>
  <sheetViews>
    <sheetView tabSelected="1" defaultGridColor="0" colorId="22" zoomScale="65" zoomScaleNormal="6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R33" sqref="R33"/>
    </sheetView>
  </sheetViews>
  <sheetFormatPr defaultColWidth="11.44140625" defaultRowHeight="15" x14ac:dyDescent="0.2"/>
  <cols>
    <col min="1" max="1" width="2" style="15" customWidth="1"/>
    <col min="2" max="2" width="23.33203125" style="15" customWidth="1"/>
    <col min="3" max="3" width="6" style="15" customWidth="1"/>
    <col min="4" max="4" width="6.33203125" style="15" customWidth="1"/>
    <col min="5" max="5" width="16.5546875" style="15" bestFit="1" customWidth="1"/>
    <col min="6" max="6" width="16.6640625" style="15" customWidth="1"/>
    <col min="7" max="7" width="16.5546875" style="15" customWidth="1"/>
    <col min="8" max="8" width="14.6640625" style="15" bestFit="1" customWidth="1"/>
    <col min="9" max="9" width="12.109375" style="15" bestFit="1" customWidth="1"/>
    <col min="10" max="10" width="18.21875" style="47" customWidth="1"/>
    <col min="11" max="11" width="16.5546875" style="15" bestFit="1" customWidth="1"/>
    <col min="12" max="13" width="18.88671875" style="15" customWidth="1"/>
    <col min="14" max="14" width="19.88671875" style="15" customWidth="1"/>
    <col min="15" max="15" width="8.44140625" style="15" customWidth="1"/>
    <col min="16" max="16" width="1.5546875" style="36" customWidth="1"/>
    <col min="17" max="17" width="11.44140625" customWidth="1"/>
  </cols>
  <sheetData>
    <row r="1" spans="1:32" s="41" customFormat="1" ht="18" x14ac:dyDescent="0.25">
      <c r="A1" s="157" t="s">
        <v>31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52"/>
    </row>
    <row r="2" spans="1:32" s="41" customFormat="1" ht="18" x14ac:dyDescent="0.25">
      <c r="A2" s="157" t="s">
        <v>53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52"/>
    </row>
    <row r="3" spans="1:32" s="41" customFormat="1" ht="18" x14ac:dyDescent="0.25">
      <c r="A3" s="157" t="s">
        <v>23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52"/>
    </row>
    <row r="4" spans="1:32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32" ht="16.5" thickBot="1" x14ac:dyDescent="0.3">
      <c r="A5" s="6"/>
      <c r="B5" s="2"/>
      <c r="C5" s="2"/>
      <c r="D5" s="2"/>
      <c r="E5" s="2"/>
      <c r="F5" s="2"/>
      <c r="G5" s="2"/>
      <c r="H5" s="2"/>
      <c r="I5" s="2"/>
      <c r="J5" s="48"/>
      <c r="K5" s="2"/>
      <c r="L5" s="2"/>
      <c r="M5" s="2"/>
      <c r="N5" s="2"/>
      <c r="O5" s="2"/>
    </row>
    <row r="6" spans="1:32" s="15" customFormat="1" x14ac:dyDescent="0.25">
      <c r="A6" s="7"/>
      <c r="B6" s="13"/>
      <c r="C6" s="11"/>
      <c r="D6" s="12"/>
      <c r="E6" s="13"/>
      <c r="F6" s="11"/>
      <c r="G6" s="14"/>
      <c r="H6" s="14"/>
      <c r="I6" s="11"/>
      <c r="J6" s="95"/>
      <c r="K6" s="56"/>
      <c r="L6" s="130"/>
      <c r="M6" s="143"/>
      <c r="N6" s="59"/>
      <c r="O6" s="12"/>
      <c r="P6" s="36"/>
    </row>
    <row r="7" spans="1:32" s="15" customFormat="1" x14ac:dyDescent="0.25">
      <c r="A7" s="7"/>
      <c r="B7" s="17"/>
      <c r="C7" s="20"/>
      <c r="D7" s="3"/>
      <c r="E7" s="17"/>
      <c r="F7" s="26" t="s">
        <v>1</v>
      </c>
      <c r="G7" s="19"/>
      <c r="H7" s="19"/>
      <c r="I7" s="20"/>
      <c r="J7" s="96" t="s">
        <v>41</v>
      </c>
      <c r="K7" s="57"/>
      <c r="L7" s="128" t="s">
        <v>26</v>
      </c>
      <c r="M7" s="144"/>
      <c r="N7" s="60"/>
      <c r="O7" s="21" t="s">
        <v>3</v>
      </c>
      <c r="P7" s="36"/>
    </row>
    <row r="8" spans="1:32" s="15" customFormat="1" x14ac:dyDescent="0.25">
      <c r="A8" s="7"/>
      <c r="B8" s="17" t="s">
        <v>4</v>
      </c>
      <c r="C8" s="20"/>
      <c r="D8" s="3"/>
      <c r="E8" s="22"/>
      <c r="F8" s="23" t="s">
        <v>5</v>
      </c>
      <c r="G8" s="24" t="s">
        <v>6</v>
      </c>
      <c r="H8" s="25" t="s">
        <v>7</v>
      </c>
      <c r="I8" s="26" t="s">
        <v>20</v>
      </c>
      <c r="J8" s="96" t="s">
        <v>13</v>
      </c>
      <c r="K8" s="57" t="s">
        <v>8</v>
      </c>
      <c r="L8" s="128" t="s">
        <v>27</v>
      </c>
      <c r="M8" s="144" t="s">
        <v>47</v>
      </c>
      <c r="N8" s="61" t="s">
        <v>2</v>
      </c>
      <c r="O8" s="21" t="s">
        <v>9</v>
      </c>
      <c r="P8" s="36"/>
    </row>
    <row r="9" spans="1:32" s="15" customFormat="1" ht="15.75" thickBot="1" x14ac:dyDescent="0.3">
      <c r="A9" s="7"/>
      <c r="B9" s="98" t="s">
        <v>10</v>
      </c>
      <c r="C9" s="4"/>
      <c r="D9" s="5"/>
      <c r="E9" s="27" t="s">
        <v>11</v>
      </c>
      <c r="F9" s="28" t="s">
        <v>12</v>
      </c>
      <c r="G9" s="29" t="s">
        <v>24</v>
      </c>
      <c r="H9" s="30"/>
      <c r="I9" s="4"/>
      <c r="J9" s="97"/>
      <c r="K9" s="58"/>
      <c r="L9" s="126"/>
      <c r="M9" s="145"/>
      <c r="N9" s="62"/>
      <c r="O9" s="5"/>
      <c r="P9" s="53"/>
    </row>
    <row r="10" spans="1:32" s="15" customFormat="1" x14ac:dyDescent="0.25">
      <c r="A10" s="31"/>
      <c r="B10" s="10"/>
      <c r="C10" s="43"/>
      <c r="D10" s="44"/>
      <c r="E10" s="63"/>
      <c r="F10" s="64" t="s">
        <v>0</v>
      </c>
      <c r="G10" s="65"/>
      <c r="H10" s="65"/>
      <c r="I10" s="64"/>
      <c r="J10" s="66"/>
      <c r="K10" s="63"/>
      <c r="L10" s="133"/>
      <c r="M10" s="133"/>
      <c r="N10" s="67"/>
      <c r="O10" s="68"/>
      <c r="P10" s="36"/>
    </row>
    <row r="11" spans="1:32" s="15" customFormat="1" x14ac:dyDescent="0.25">
      <c r="A11" s="31"/>
      <c r="B11" s="99" t="s">
        <v>14</v>
      </c>
      <c r="C11" s="8"/>
      <c r="D11" s="7"/>
      <c r="E11" s="69"/>
      <c r="F11" s="70"/>
      <c r="G11" s="71"/>
      <c r="H11" s="71"/>
      <c r="I11" s="70"/>
      <c r="J11" s="72" t="s">
        <v>0</v>
      </c>
      <c r="K11" s="69"/>
      <c r="L11" s="134"/>
      <c r="M11" s="134"/>
      <c r="N11" s="73"/>
      <c r="O11" s="74"/>
      <c r="P11" s="36"/>
    </row>
    <row r="12" spans="1:32" s="15" customFormat="1" x14ac:dyDescent="0.25">
      <c r="A12" s="31"/>
      <c r="B12" s="16"/>
      <c r="C12" s="8"/>
      <c r="D12" s="7"/>
      <c r="E12" s="69"/>
      <c r="F12" s="70"/>
      <c r="G12" s="71"/>
      <c r="H12" s="71"/>
      <c r="I12" s="70"/>
      <c r="J12" s="72"/>
      <c r="K12" s="69"/>
      <c r="L12" s="134"/>
      <c r="M12" s="134"/>
      <c r="N12" s="73"/>
      <c r="O12" s="74"/>
      <c r="P12" s="36"/>
    </row>
    <row r="13" spans="1:32" ht="15.75" x14ac:dyDescent="0.25">
      <c r="A13" s="31"/>
      <c r="B13" s="100" t="s">
        <v>30</v>
      </c>
      <c r="C13" s="42"/>
      <c r="D13" s="45"/>
      <c r="E13" s="75">
        <v>0</v>
      </c>
      <c r="F13" s="76">
        <v>0</v>
      </c>
      <c r="G13" s="77">
        <v>0</v>
      </c>
      <c r="H13" s="77">
        <v>1052012</v>
      </c>
      <c r="I13" s="76">
        <v>0</v>
      </c>
      <c r="J13" s="78">
        <f>SUM(E13:I13)</f>
        <v>1052012</v>
      </c>
      <c r="K13" s="75">
        <v>0</v>
      </c>
      <c r="L13" s="135">
        <v>0</v>
      </c>
      <c r="M13" s="135">
        <v>0</v>
      </c>
      <c r="N13" s="79">
        <f t="shared" ref="N13:N31" si="0">SUM(J13:M13)</f>
        <v>1052012</v>
      </c>
      <c r="O13" s="80">
        <f>(N13/$N$33)*100</f>
        <v>1.6332941213907951E-2</v>
      </c>
      <c r="P13" s="3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0.25" customHeight="1" x14ac:dyDescent="0.25">
      <c r="A14" s="31"/>
      <c r="B14" s="101" t="s">
        <v>34</v>
      </c>
      <c r="C14" s="42"/>
      <c r="D14" s="45"/>
      <c r="E14" s="75">
        <v>465544179</v>
      </c>
      <c r="F14" s="76">
        <v>1328486944</v>
      </c>
      <c r="G14" s="77">
        <v>947770029</v>
      </c>
      <c r="H14" s="77">
        <v>500000</v>
      </c>
      <c r="I14" s="76">
        <v>0</v>
      </c>
      <c r="J14" s="78">
        <f t="shared" ref="J14:J24" si="1">SUM(E14:I14)</f>
        <v>2742301152</v>
      </c>
      <c r="K14" s="75">
        <v>0</v>
      </c>
      <c r="L14" s="135">
        <v>0</v>
      </c>
      <c r="M14" s="135">
        <v>7515978</v>
      </c>
      <c r="N14" s="79">
        <f t="shared" si="0"/>
        <v>2749817130</v>
      </c>
      <c r="O14" s="80">
        <f t="shared" ref="O14:O31" si="2">(N14/$N$33)*100</f>
        <v>42.692100026698441</v>
      </c>
      <c r="P14" s="3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5">
      <c r="A15" s="31"/>
      <c r="B15" s="100" t="s">
        <v>29</v>
      </c>
      <c r="C15" s="42"/>
      <c r="D15" s="45"/>
      <c r="E15" s="75">
        <v>15160150</v>
      </c>
      <c r="F15" s="76">
        <v>0</v>
      </c>
      <c r="G15" s="77">
        <v>0</v>
      </c>
      <c r="H15" s="77">
        <v>0</v>
      </c>
      <c r="I15" s="76">
        <v>0</v>
      </c>
      <c r="J15" s="78">
        <f t="shared" si="1"/>
        <v>15160150</v>
      </c>
      <c r="K15" s="75">
        <v>0</v>
      </c>
      <c r="L15" s="135">
        <v>0</v>
      </c>
      <c r="M15" s="135">
        <v>0</v>
      </c>
      <c r="N15" s="79">
        <f t="shared" si="0"/>
        <v>15160150</v>
      </c>
      <c r="O15" s="80">
        <f t="shared" si="2"/>
        <v>0.23536788434354991</v>
      </c>
      <c r="P15" s="3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x14ac:dyDescent="0.25">
      <c r="A16" s="31"/>
      <c r="B16" s="100" t="s">
        <v>46</v>
      </c>
      <c r="C16" s="42"/>
      <c r="D16" s="45"/>
      <c r="E16" s="75">
        <v>3838454</v>
      </c>
      <c r="F16" s="76">
        <v>0</v>
      </c>
      <c r="G16" s="77">
        <v>0</v>
      </c>
      <c r="H16" s="77">
        <v>0</v>
      </c>
      <c r="I16" s="76">
        <v>0</v>
      </c>
      <c r="J16" s="78">
        <f t="shared" si="1"/>
        <v>3838454</v>
      </c>
      <c r="K16" s="75">
        <v>1167080</v>
      </c>
      <c r="L16" s="135">
        <v>0</v>
      </c>
      <c r="M16" s="135">
        <v>0</v>
      </c>
      <c r="N16" s="79">
        <f t="shared" si="0"/>
        <v>5005534</v>
      </c>
      <c r="O16" s="80">
        <f t="shared" si="2"/>
        <v>7.7713079856710304E-2</v>
      </c>
      <c r="P16" s="3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x14ac:dyDescent="0.25">
      <c r="A17" s="31"/>
      <c r="B17" s="100" t="s">
        <v>35</v>
      </c>
      <c r="C17" s="42"/>
      <c r="D17" s="45"/>
      <c r="E17" s="75">
        <v>0</v>
      </c>
      <c r="F17" s="76">
        <v>0</v>
      </c>
      <c r="G17" s="77">
        <v>0</v>
      </c>
      <c r="H17" s="77">
        <v>0</v>
      </c>
      <c r="I17" s="76">
        <v>0</v>
      </c>
      <c r="J17" s="78">
        <f t="shared" si="1"/>
        <v>0</v>
      </c>
      <c r="K17" s="75">
        <v>0</v>
      </c>
      <c r="L17" s="135">
        <v>-3455518.64</v>
      </c>
      <c r="M17" s="135">
        <v>7669013</v>
      </c>
      <c r="N17" s="79">
        <f t="shared" si="0"/>
        <v>4213494.3599999994</v>
      </c>
      <c r="O17" s="80">
        <f t="shared" si="2"/>
        <v>6.5416321949761699E-2</v>
      </c>
      <c r="P17" s="3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x14ac:dyDescent="0.25">
      <c r="A18" s="31"/>
      <c r="B18" s="100" t="s">
        <v>51</v>
      </c>
      <c r="C18" s="42"/>
      <c r="D18" s="45"/>
      <c r="E18" s="75">
        <v>16371218</v>
      </c>
      <c r="F18" s="76">
        <v>167597119</v>
      </c>
      <c r="G18" s="77">
        <v>0</v>
      </c>
      <c r="H18" s="77">
        <v>0</v>
      </c>
      <c r="I18" s="76">
        <v>0</v>
      </c>
      <c r="J18" s="78">
        <f t="shared" si="1"/>
        <v>183968337</v>
      </c>
      <c r="K18" s="75">
        <v>87912792</v>
      </c>
      <c r="L18" s="135">
        <v>0</v>
      </c>
      <c r="M18" s="135">
        <v>8013801</v>
      </c>
      <c r="N18" s="79">
        <f t="shared" si="0"/>
        <v>279894930</v>
      </c>
      <c r="O18" s="80">
        <f t="shared" si="2"/>
        <v>4.3454898211815847</v>
      </c>
      <c r="P18" s="3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x14ac:dyDescent="0.25">
      <c r="A19" s="31"/>
      <c r="B19" s="100" t="s">
        <v>40</v>
      </c>
      <c r="C19" s="42"/>
      <c r="D19" s="45"/>
      <c r="E19" s="75">
        <v>10297658</v>
      </c>
      <c r="F19" s="76">
        <v>0</v>
      </c>
      <c r="G19" s="77">
        <v>0</v>
      </c>
      <c r="H19" s="77">
        <v>888543</v>
      </c>
      <c r="I19" s="76">
        <v>0</v>
      </c>
      <c r="J19" s="78">
        <f t="shared" si="1"/>
        <v>11186201</v>
      </c>
      <c r="K19" s="75">
        <v>25499456</v>
      </c>
      <c r="L19" s="135">
        <v>0</v>
      </c>
      <c r="M19" s="135">
        <v>0</v>
      </c>
      <c r="N19" s="79">
        <f t="shared" si="0"/>
        <v>36685657</v>
      </c>
      <c r="O19" s="80">
        <f t="shared" si="2"/>
        <v>0.569560688637193</v>
      </c>
      <c r="P19" s="3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124" customFormat="1" ht="15.75" x14ac:dyDescent="0.25">
      <c r="A20" s="115"/>
      <c r="B20" s="116" t="s">
        <v>37</v>
      </c>
      <c r="C20" s="117"/>
      <c r="D20" s="118"/>
      <c r="E20" s="119">
        <v>0</v>
      </c>
      <c r="F20" s="120">
        <v>0</v>
      </c>
      <c r="G20" s="121">
        <v>0</v>
      </c>
      <c r="H20" s="121">
        <v>6653587</v>
      </c>
      <c r="I20" s="120">
        <v>0</v>
      </c>
      <c r="J20" s="78">
        <f t="shared" si="1"/>
        <v>6653587</v>
      </c>
      <c r="K20" s="119">
        <v>0</v>
      </c>
      <c r="L20" s="138">
        <v>0</v>
      </c>
      <c r="M20" s="138">
        <v>0</v>
      </c>
      <c r="N20" s="90">
        <f t="shared" si="0"/>
        <v>6653587</v>
      </c>
      <c r="O20" s="80">
        <f t="shared" si="2"/>
        <v>0.10329981533729859</v>
      </c>
      <c r="P20" s="122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15.75" x14ac:dyDescent="0.25">
      <c r="A21" s="31"/>
      <c r="B21" s="100" t="s">
        <v>36</v>
      </c>
      <c r="C21" s="42"/>
      <c r="D21" s="45"/>
      <c r="E21" s="75">
        <v>0</v>
      </c>
      <c r="F21" s="76">
        <v>856462</v>
      </c>
      <c r="G21" s="77">
        <v>0</v>
      </c>
      <c r="H21" s="77">
        <v>0</v>
      </c>
      <c r="I21" s="76">
        <v>0</v>
      </c>
      <c r="J21" s="78">
        <f t="shared" si="1"/>
        <v>856462</v>
      </c>
      <c r="K21" s="75">
        <v>0</v>
      </c>
      <c r="L21" s="135">
        <v>0</v>
      </c>
      <c r="M21" s="135">
        <v>0</v>
      </c>
      <c r="N21" s="79">
        <f t="shared" si="0"/>
        <v>856462</v>
      </c>
      <c r="O21" s="80">
        <f t="shared" si="2"/>
        <v>1.3296942903641813E-2</v>
      </c>
      <c r="P21" s="3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x14ac:dyDescent="0.25">
      <c r="A22" s="31"/>
      <c r="B22" s="125" t="s">
        <v>32</v>
      </c>
      <c r="C22" s="42"/>
      <c r="D22" s="45"/>
      <c r="E22" s="75">
        <v>99643</v>
      </c>
      <c r="F22" s="76">
        <v>100000</v>
      </c>
      <c r="G22" s="77">
        <v>0</v>
      </c>
      <c r="H22" s="77">
        <v>252500</v>
      </c>
      <c r="I22" s="76">
        <v>0</v>
      </c>
      <c r="J22" s="78">
        <f>SUM(E22:I22)</f>
        <v>452143</v>
      </c>
      <c r="K22" s="75">
        <v>0</v>
      </c>
      <c r="L22" s="135">
        <v>2571987</v>
      </c>
      <c r="M22" s="135">
        <v>15718611.379999999</v>
      </c>
      <c r="N22" s="79">
        <f t="shared" si="0"/>
        <v>18742741.379999999</v>
      </c>
      <c r="O22" s="80">
        <f t="shared" si="2"/>
        <v>0.29098916471201847</v>
      </c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x14ac:dyDescent="0.25">
      <c r="A23" s="31"/>
      <c r="B23" s="100" t="s">
        <v>28</v>
      </c>
      <c r="C23" s="42"/>
      <c r="D23" s="45"/>
      <c r="E23" s="75">
        <v>16861930</v>
      </c>
      <c r="F23" s="76">
        <v>3249424</v>
      </c>
      <c r="G23" s="77">
        <v>0</v>
      </c>
      <c r="H23" s="77">
        <v>91945</v>
      </c>
      <c r="I23" s="76">
        <v>0</v>
      </c>
      <c r="J23" s="78">
        <f t="shared" si="1"/>
        <v>20203299</v>
      </c>
      <c r="K23" s="75">
        <v>11928214</v>
      </c>
      <c r="L23" s="135">
        <v>0</v>
      </c>
      <c r="M23" s="135">
        <v>0</v>
      </c>
      <c r="N23" s="79">
        <f t="shared" si="0"/>
        <v>32131513</v>
      </c>
      <c r="O23" s="80">
        <f t="shared" si="2"/>
        <v>0.49885563372178177</v>
      </c>
      <c r="P23" s="3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x14ac:dyDescent="0.25">
      <c r="A24" s="31"/>
      <c r="B24" s="100" t="s">
        <v>38</v>
      </c>
      <c r="C24" s="42"/>
      <c r="D24" s="45"/>
      <c r="E24" s="75">
        <v>1834000</v>
      </c>
      <c r="F24" s="76">
        <v>0</v>
      </c>
      <c r="G24" s="77">
        <v>0</v>
      </c>
      <c r="H24" s="77">
        <v>0</v>
      </c>
      <c r="I24" s="76">
        <v>0</v>
      </c>
      <c r="J24" s="78">
        <f t="shared" si="1"/>
        <v>1834000</v>
      </c>
      <c r="K24" s="75">
        <v>0</v>
      </c>
      <c r="L24" s="135">
        <v>0</v>
      </c>
      <c r="M24" s="135">
        <v>0</v>
      </c>
      <c r="N24" s="79">
        <f t="shared" si="0"/>
        <v>1834000</v>
      </c>
      <c r="O24" s="80">
        <f t="shared" si="2"/>
        <v>2.847364306329888E-2</v>
      </c>
      <c r="P24" s="34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x14ac:dyDescent="0.25">
      <c r="A25" s="31"/>
      <c r="B25" s="100" t="s">
        <v>45</v>
      </c>
      <c r="C25" s="42"/>
      <c r="D25" s="45"/>
      <c r="E25" s="147">
        <v>365853</v>
      </c>
      <c r="F25" s="148">
        <v>0</v>
      </c>
      <c r="G25" s="149">
        <v>0</v>
      </c>
      <c r="H25" s="149">
        <v>0</v>
      </c>
      <c r="I25" s="76">
        <v>0</v>
      </c>
      <c r="J25" s="150">
        <f>SUM(E25:I25)</f>
        <v>365853</v>
      </c>
      <c r="K25" s="75">
        <v>0</v>
      </c>
      <c r="L25" s="135">
        <v>0</v>
      </c>
      <c r="M25" s="135">
        <v>0</v>
      </c>
      <c r="N25" s="79">
        <f t="shared" si="0"/>
        <v>365853</v>
      </c>
      <c r="O25" s="80">
        <f t="shared" si="2"/>
        <v>5.6800260281554445E-3</v>
      </c>
      <c r="P25" s="3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x14ac:dyDescent="0.25">
      <c r="A26" s="31"/>
      <c r="B26" s="100" t="s">
        <v>39</v>
      </c>
      <c r="C26" s="42"/>
      <c r="D26" s="45"/>
      <c r="E26" s="147">
        <v>1519774</v>
      </c>
      <c r="F26" s="148">
        <v>-0.02</v>
      </c>
      <c r="G26" s="149">
        <v>0</v>
      </c>
      <c r="H26" s="149">
        <v>4154906</v>
      </c>
      <c r="I26" s="76">
        <v>0</v>
      </c>
      <c r="J26" s="150">
        <f>SUM(E26:I26)</f>
        <v>5674679.9800000004</v>
      </c>
      <c r="K26" s="75">
        <v>0</v>
      </c>
      <c r="L26" s="135">
        <v>0</v>
      </c>
      <c r="M26" s="135">
        <v>-119168</v>
      </c>
      <c r="N26" s="79">
        <f t="shared" si="0"/>
        <v>5555511.9800000004</v>
      </c>
      <c r="O26" s="80">
        <f t="shared" si="2"/>
        <v>8.6251725819193478E-2</v>
      </c>
      <c r="P26" s="34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x14ac:dyDescent="0.25">
      <c r="A27" s="31"/>
      <c r="B27" s="100" t="s">
        <v>43</v>
      </c>
      <c r="C27" s="42"/>
      <c r="D27" s="45"/>
      <c r="E27" s="147">
        <v>0</v>
      </c>
      <c r="F27" s="148">
        <v>0</v>
      </c>
      <c r="G27" s="149">
        <v>0</v>
      </c>
      <c r="H27" s="149">
        <v>407869.29000000004</v>
      </c>
      <c r="I27" s="76">
        <v>0</v>
      </c>
      <c r="J27" s="150">
        <f>SUM(E27:I27)</f>
        <v>407869.29000000004</v>
      </c>
      <c r="K27" s="75">
        <v>0</v>
      </c>
      <c r="L27" s="135">
        <v>0</v>
      </c>
      <c r="M27" s="135">
        <v>33924540.939999998</v>
      </c>
      <c r="N27" s="79">
        <f t="shared" si="0"/>
        <v>34332410.229999997</v>
      </c>
      <c r="O27" s="80">
        <f t="shared" si="2"/>
        <v>0.53302551493553496</v>
      </c>
      <c r="P27" s="3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x14ac:dyDescent="0.25">
      <c r="A28" s="31"/>
      <c r="B28" s="100" t="s">
        <v>52</v>
      </c>
      <c r="C28" s="42"/>
      <c r="D28" s="45"/>
      <c r="E28" s="147">
        <v>12626200</v>
      </c>
      <c r="F28" s="148">
        <v>137373800</v>
      </c>
      <c r="G28" s="149">
        <v>0</v>
      </c>
      <c r="H28" s="149">
        <v>0</v>
      </c>
      <c r="I28" s="76">
        <v>0</v>
      </c>
      <c r="J28" s="150">
        <f>SUM(E28:I28)</f>
        <v>150000000</v>
      </c>
      <c r="K28" s="75">
        <v>0</v>
      </c>
      <c r="L28" s="135">
        <v>0</v>
      </c>
      <c r="M28" s="135">
        <v>0</v>
      </c>
      <c r="N28" s="79">
        <f t="shared" si="0"/>
        <v>150000000</v>
      </c>
      <c r="O28" s="80">
        <f t="shared" si="2"/>
        <v>2.3288148634104866</v>
      </c>
      <c r="P28" s="3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x14ac:dyDescent="0.25">
      <c r="A29" s="31"/>
      <c r="B29" s="100" t="s">
        <v>44</v>
      </c>
      <c r="C29" s="42"/>
      <c r="D29" s="45"/>
      <c r="E29" s="147">
        <v>38994480</v>
      </c>
      <c r="F29" s="148">
        <v>118486089</v>
      </c>
      <c r="G29" s="149">
        <v>0</v>
      </c>
      <c r="H29" s="149">
        <v>0</v>
      </c>
      <c r="I29" s="76">
        <v>0</v>
      </c>
      <c r="J29" s="150">
        <f>SUM(E29:I29)</f>
        <v>157480569</v>
      </c>
      <c r="K29" s="75">
        <v>0</v>
      </c>
      <c r="L29" s="135">
        <v>0</v>
      </c>
      <c r="M29" s="135">
        <v>1806664</v>
      </c>
      <c r="N29" s="79">
        <f t="shared" si="0"/>
        <v>159287233</v>
      </c>
      <c r="O29" s="80">
        <f t="shared" si="2"/>
        <v>2.4730031717461953</v>
      </c>
      <c r="P29" s="3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x14ac:dyDescent="0.25">
      <c r="A30" s="31"/>
      <c r="B30" s="100" t="s">
        <v>42</v>
      </c>
      <c r="C30" s="42"/>
      <c r="D30" s="45"/>
      <c r="E30" s="147">
        <v>308839</v>
      </c>
      <c r="F30" s="148">
        <v>5404710</v>
      </c>
      <c r="G30" s="149">
        <v>0</v>
      </c>
      <c r="H30" s="149">
        <v>0</v>
      </c>
      <c r="I30" s="76">
        <v>0</v>
      </c>
      <c r="J30" s="150">
        <f>SUM(E30:I30)</f>
        <v>5713549</v>
      </c>
      <c r="K30" s="75">
        <v>0</v>
      </c>
      <c r="L30" s="135">
        <v>0</v>
      </c>
      <c r="M30" s="135">
        <v>0</v>
      </c>
      <c r="N30" s="79">
        <f t="shared" si="0"/>
        <v>5713549</v>
      </c>
      <c r="O30" s="80">
        <f t="shared" si="2"/>
        <v>8.8705318893494145E-2</v>
      </c>
      <c r="P30" s="3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x14ac:dyDescent="0.25">
      <c r="A31" s="31"/>
      <c r="B31" s="100" t="s">
        <v>33</v>
      </c>
      <c r="C31" s="42"/>
      <c r="D31" s="45"/>
      <c r="E31" s="147">
        <v>1492223035</v>
      </c>
      <c r="F31" s="148">
        <v>1339883364</v>
      </c>
      <c r="G31" s="149">
        <v>32466819</v>
      </c>
      <c r="H31" s="149">
        <v>20620850</v>
      </c>
      <c r="I31" s="76">
        <v>0</v>
      </c>
      <c r="J31" s="150">
        <f>SUM(E31:I31)</f>
        <v>2885194068</v>
      </c>
      <c r="K31" s="75">
        <v>47965587</v>
      </c>
      <c r="L31" s="135">
        <v>0</v>
      </c>
      <c r="M31" s="135">
        <v>583005.13</v>
      </c>
      <c r="N31" s="79">
        <f t="shared" si="0"/>
        <v>2933742660.1300001</v>
      </c>
      <c r="O31" s="80">
        <f t="shared" si="2"/>
        <v>45.547623415547754</v>
      </c>
      <c r="P31" s="3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x14ac:dyDescent="0.25">
      <c r="A32" s="31"/>
      <c r="B32" s="100"/>
      <c r="C32" s="42"/>
      <c r="D32" s="45"/>
      <c r="E32" s="147"/>
      <c r="F32" s="148"/>
      <c r="G32" s="149"/>
      <c r="H32" s="149"/>
      <c r="I32" s="76"/>
      <c r="J32" s="150"/>
      <c r="K32" s="75"/>
      <c r="L32" s="135"/>
      <c r="M32" s="135"/>
      <c r="N32" s="79"/>
      <c r="O32" s="80"/>
      <c r="P32" s="3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x14ac:dyDescent="0.25">
      <c r="A33" s="31"/>
      <c r="B33" s="104" t="s">
        <v>15</v>
      </c>
      <c r="C33" s="105"/>
      <c r="D33" s="106"/>
      <c r="E33" s="107">
        <f>SUM(E13:E32)</f>
        <v>2076045413</v>
      </c>
      <c r="F33" s="108">
        <f t="shared" ref="F33:N33" si="3">SUM(F13:F32)</f>
        <v>3101437911.98</v>
      </c>
      <c r="G33" s="109">
        <f t="shared" si="3"/>
        <v>980236848</v>
      </c>
      <c r="H33" s="109">
        <f t="shared" si="3"/>
        <v>34622212.289999999</v>
      </c>
      <c r="I33" s="108">
        <f t="shared" si="3"/>
        <v>0</v>
      </c>
      <c r="J33" s="110">
        <f t="shared" si="3"/>
        <v>6192342385.2700005</v>
      </c>
      <c r="K33" s="107">
        <f t="shared" si="3"/>
        <v>174473129</v>
      </c>
      <c r="L33" s="136">
        <f t="shared" si="3"/>
        <v>-883531.64000000013</v>
      </c>
      <c r="M33" s="136">
        <f t="shared" si="3"/>
        <v>75112445.449999988</v>
      </c>
      <c r="N33" s="111">
        <f t="shared" si="3"/>
        <v>6441044428.0799999</v>
      </c>
      <c r="O33" s="112">
        <f>(N33/$N$97)*100</f>
        <v>54.799161307991362</v>
      </c>
      <c r="P33" s="3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x14ac:dyDescent="0.25">
      <c r="A34" s="31"/>
      <c r="B34" s="16"/>
      <c r="C34" s="8"/>
      <c r="D34" s="7"/>
      <c r="E34" s="87"/>
      <c r="F34" s="88"/>
      <c r="G34" s="89"/>
      <c r="H34" s="89"/>
      <c r="I34" s="88"/>
      <c r="J34" s="90"/>
      <c r="K34" s="87"/>
      <c r="L34" s="137"/>
      <c r="M34" s="137"/>
      <c r="N34" s="79" t="s">
        <v>0</v>
      </c>
      <c r="O34" s="91"/>
      <c r="P34" s="3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x14ac:dyDescent="0.25">
      <c r="A35" s="31"/>
      <c r="B35" s="99" t="s">
        <v>16</v>
      </c>
      <c r="C35" s="8"/>
      <c r="D35" s="7"/>
      <c r="E35" s="87"/>
      <c r="F35" s="88"/>
      <c r="G35" s="89"/>
      <c r="H35" s="89"/>
      <c r="I35" s="88"/>
      <c r="J35" s="90" t="s">
        <v>0</v>
      </c>
      <c r="K35" s="87"/>
      <c r="L35" s="137"/>
      <c r="M35" s="137"/>
      <c r="N35" s="79" t="s">
        <v>0</v>
      </c>
      <c r="O35" s="91"/>
      <c r="P35" s="3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x14ac:dyDescent="0.25">
      <c r="A36" s="31"/>
      <c r="B36" s="16"/>
      <c r="C36" s="8"/>
      <c r="D36" s="7"/>
      <c r="E36" s="87"/>
      <c r="F36" s="88"/>
      <c r="G36" s="89"/>
      <c r="H36" s="89"/>
      <c r="I36" s="88"/>
      <c r="J36" s="90" t="s">
        <v>0</v>
      </c>
      <c r="K36" s="87" t="s">
        <v>0</v>
      </c>
      <c r="L36" s="137" t="s">
        <v>0</v>
      </c>
      <c r="M36" s="137"/>
      <c r="N36" s="79" t="s">
        <v>0</v>
      </c>
      <c r="O36" s="91"/>
      <c r="P36" s="3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x14ac:dyDescent="0.25">
      <c r="A37" s="31"/>
      <c r="B37" s="100" t="s">
        <v>30</v>
      </c>
      <c r="C37" s="42"/>
      <c r="D37" s="45"/>
      <c r="E37" s="75">
        <v>0</v>
      </c>
      <c r="F37" s="76">
        <v>0</v>
      </c>
      <c r="G37" s="77">
        <v>0</v>
      </c>
      <c r="H37" s="77">
        <v>2505000</v>
      </c>
      <c r="I37" s="76">
        <v>0</v>
      </c>
      <c r="J37" s="78">
        <f t="shared" ref="J37:J51" si="4">SUM(E37:I37)</f>
        <v>2505000</v>
      </c>
      <c r="K37" s="75">
        <v>0</v>
      </c>
      <c r="L37" s="135">
        <v>0</v>
      </c>
      <c r="M37" s="135">
        <v>0</v>
      </c>
      <c r="N37" s="79">
        <f t="shared" ref="N37:N51" si="5">SUM(J37:M37)</f>
        <v>2505000</v>
      </c>
      <c r="O37" s="80">
        <f>(N37/$N$53)*100</f>
        <v>0.2091909784176724</v>
      </c>
      <c r="P37" s="3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x14ac:dyDescent="0.25">
      <c r="A38" s="31"/>
      <c r="B38" s="100" t="s">
        <v>34</v>
      </c>
      <c r="C38" s="42"/>
      <c r="D38" s="45"/>
      <c r="E38" s="75">
        <v>175369886</v>
      </c>
      <c r="F38" s="76">
        <v>61948635</v>
      </c>
      <c r="G38" s="77">
        <v>40000000</v>
      </c>
      <c r="H38" s="77">
        <v>0</v>
      </c>
      <c r="I38" s="76">
        <v>0</v>
      </c>
      <c r="J38" s="78">
        <f t="shared" si="4"/>
        <v>277318521</v>
      </c>
      <c r="K38" s="75">
        <v>0</v>
      </c>
      <c r="L38" s="135">
        <v>0</v>
      </c>
      <c r="M38" s="135">
        <v>0</v>
      </c>
      <c r="N38" s="79">
        <f t="shared" si="5"/>
        <v>277318521</v>
      </c>
      <c r="O38" s="80">
        <f>(N38/$N$53)*100</f>
        <v>23.158695705122486</v>
      </c>
      <c r="P38" s="3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x14ac:dyDescent="0.25">
      <c r="A39" s="31"/>
      <c r="B39" s="100" t="s">
        <v>29</v>
      </c>
      <c r="C39" s="42"/>
      <c r="D39" s="45"/>
      <c r="E39" s="75">
        <v>17660954</v>
      </c>
      <c r="F39" s="76">
        <v>0</v>
      </c>
      <c r="G39" s="77">
        <v>0</v>
      </c>
      <c r="H39" s="77">
        <v>0</v>
      </c>
      <c r="I39" s="76">
        <v>0</v>
      </c>
      <c r="J39" s="78">
        <f t="shared" si="4"/>
        <v>17660954</v>
      </c>
      <c r="K39" s="75">
        <v>0</v>
      </c>
      <c r="L39" s="135">
        <v>0</v>
      </c>
      <c r="M39" s="135">
        <v>0</v>
      </c>
      <c r="N39" s="79">
        <f t="shared" si="5"/>
        <v>17660954</v>
      </c>
      <c r="O39" s="80">
        <f>(N39/$N$53)*100</f>
        <v>1.474855188442916</v>
      </c>
      <c r="P39" s="3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x14ac:dyDescent="0.25">
      <c r="A40" s="31"/>
      <c r="B40" s="100" t="s">
        <v>46</v>
      </c>
      <c r="C40" s="42"/>
      <c r="D40" s="45"/>
      <c r="E40" s="75">
        <v>7456085</v>
      </c>
      <c r="F40" s="76">
        <v>0</v>
      </c>
      <c r="G40" s="77">
        <v>0</v>
      </c>
      <c r="H40" s="77">
        <v>0</v>
      </c>
      <c r="I40" s="76">
        <v>0</v>
      </c>
      <c r="J40" s="78">
        <f t="shared" si="4"/>
        <v>7456085</v>
      </c>
      <c r="K40" s="75">
        <v>115000</v>
      </c>
      <c r="L40" s="135">
        <v>0</v>
      </c>
      <c r="M40" s="135">
        <v>0</v>
      </c>
      <c r="N40" s="79">
        <f t="shared" si="5"/>
        <v>7571085</v>
      </c>
      <c r="O40" s="80">
        <f>(N40/$N$53)*100</f>
        <v>0.63225655841651218</v>
      </c>
      <c r="P40" s="34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x14ac:dyDescent="0.25">
      <c r="A41" s="31"/>
      <c r="B41" s="125" t="s">
        <v>51</v>
      </c>
      <c r="C41" s="42"/>
      <c r="D41" s="45"/>
      <c r="E41" s="75">
        <v>0</v>
      </c>
      <c r="F41" s="76">
        <v>0</v>
      </c>
      <c r="G41" s="77">
        <v>0</v>
      </c>
      <c r="H41" s="77">
        <v>0</v>
      </c>
      <c r="I41" s="76">
        <v>0</v>
      </c>
      <c r="J41" s="78">
        <f t="shared" ref="J41" si="6">SUM(E41:I41)</f>
        <v>0</v>
      </c>
      <c r="K41" s="75">
        <v>21738</v>
      </c>
      <c r="L41" s="135">
        <v>0</v>
      </c>
      <c r="M41" s="135">
        <v>2609429</v>
      </c>
      <c r="N41" s="79">
        <f t="shared" si="5"/>
        <v>2631167</v>
      </c>
      <c r="O41" s="80">
        <f>(N41/$N$53)*100</f>
        <v>0.21972710543325022</v>
      </c>
      <c r="P41" s="3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x14ac:dyDescent="0.25">
      <c r="A42" s="31"/>
      <c r="B42" s="100" t="s">
        <v>40</v>
      </c>
      <c r="C42" s="42"/>
      <c r="D42" s="45"/>
      <c r="E42" s="75">
        <v>4141506</v>
      </c>
      <c r="F42" s="76">
        <v>0</v>
      </c>
      <c r="G42" s="77">
        <v>0</v>
      </c>
      <c r="H42" s="77">
        <v>-32740</v>
      </c>
      <c r="I42" s="76">
        <v>0</v>
      </c>
      <c r="J42" s="78">
        <f t="shared" si="4"/>
        <v>4108766</v>
      </c>
      <c r="K42" s="75">
        <v>14911169</v>
      </c>
      <c r="L42" s="135">
        <v>0</v>
      </c>
      <c r="M42" s="135">
        <v>0</v>
      </c>
      <c r="N42" s="79">
        <f t="shared" si="5"/>
        <v>19019935</v>
      </c>
      <c r="O42" s="80">
        <f>(N42/$N$53)*100</f>
        <v>1.5883428391578969</v>
      </c>
      <c r="P42" s="3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x14ac:dyDescent="0.25">
      <c r="A43" s="31"/>
      <c r="B43" s="100" t="s">
        <v>37</v>
      </c>
      <c r="C43" s="42"/>
      <c r="D43" s="45"/>
      <c r="E43" s="75">
        <v>0</v>
      </c>
      <c r="F43" s="76">
        <v>0</v>
      </c>
      <c r="G43" s="77">
        <v>0</v>
      </c>
      <c r="H43" s="77">
        <v>1955397</v>
      </c>
      <c r="I43" s="76">
        <v>0</v>
      </c>
      <c r="J43" s="78">
        <f t="shared" si="4"/>
        <v>1955397</v>
      </c>
      <c r="K43" s="75">
        <v>0</v>
      </c>
      <c r="L43" s="135">
        <v>0</v>
      </c>
      <c r="M43" s="135">
        <v>0</v>
      </c>
      <c r="N43" s="79">
        <f t="shared" si="5"/>
        <v>1955397</v>
      </c>
      <c r="O43" s="80">
        <f>(N43/$N$53)*100</f>
        <v>0.16329397669659934</v>
      </c>
      <c r="P43" s="3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x14ac:dyDescent="0.25">
      <c r="A44" s="31"/>
      <c r="B44" s="100" t="s">
        <v>32</v>
      </c>
      <c r="C44" s="42"/>
      <c r="D44" s="45"/>
      <c r="E44" s="75">
        <v>0</v>
      </c>
      <c r="F44" s="76">
        <v>0</v>
      </c>
      <c r="G44" s="77">
        <v>0</v>
      </c>
      <c r="H44" s="77">
        <v>0</v>
      </c>
      <c r="I44" s="76">
        <v>0</v>
      </c>
      <c r="J44" s="78">
        <f t="shared" si="4"/>
        <v>0</v>
      </c>
      <c r="K44" s="75">
        <v>0</v>
      </c>
      <c r="L44" s="135">
        <v>0</v>
      </c>
      <c r="M44" s="135">
        <v>2373769</v>
      </c>
      <c r="N44" s="79">
        <f t="shared" si="5"/>
        <v>2373769</v>
      </c>
      <c r="O44" s="80">
        <f>(N44/$N$53)*100</f>
        <v>0.19823195993913767</v>
      </c>
      <c r="P44" s="3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x14ac:dyDescent="0.25">
      <c r="A45" s="31"/>
      <c r="B45" s="129" t="s">
        <v>28</v>
      </c>
      <c r="C45" s="42"/>
      <c r="D45" s="45"/>
      <c r="E45" s="75">
        <v>6116248</v>
      </c>
      <c r="F45" s="76">
        <v>120001</v>
      </c>
      <c r="G45" s="77">
        <v>480000</v>
      </c>
      <c r="H45" s="77">
        <v>-80470</v>
      </c>
      <c r="I45" s="76">
        <v>0</v>
      </c>
      <c r="J45" s="78">
        <f>SUM(E45:I45)</f>
        <v>6635779</v>
      </c>
      <c r="K45" s="75">
        <v>5153402</v>
      </c>
      <c r="L45" s="135">
        <v>0</v>
      </c>
      <c r="M45" s="135">
        <v>0</v>
      </c>
      <c r="N45" s="79">
        <f t="shared" si="5"/>
        <v>11789181</v>
      </c>
      <c r="O45" s="80">
        <f>(N45/$N$53)*100</f>
        <v>0.98450710903514316</v>
      </c>
      <c r="P45" s="3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x14ac:dyDescent="0.25">
      <c r="A46" s="31"/>
      <c r="B46" s="129" t="s">
        <v>38</v>
      </c>
      <c r="C46" s="42"/>
      <c r="D46" s="45"/>
      <c r="E46" s="75">
        <v>3473769</v>
      </c>
      <c r="F46" s="76">
        <v>0</v>
      </c>
      <c r="G46" s="77">
        <v>0</v>
      </c>
      <c r="H46" s="77">
        <v>0</v>
      </c>
      <c r="I46" s="76">
        <v>234154</v>
      </c>
      <c r="J46" s="78">
        <f t="shared" si="4"/>
        <v>3707923</v>
      </c>
      <c r="K46" s="75">
        <v>6507566</v>
      </c>
      <c r="L46" s="135">
        <v>0</v>
      </c>
      <c r="M46" s="135">
        <v>0</v>
      </c>
      <c r="N46" s="79">
        <f t="shared" si="5"/>
        <v>10215489</v>
      </c>
      <c r="O46" s="80">
        <f>(N46/$N$53)*100</f>
        <v>0.8530890774151576</v>
      </c>
      <c r="P46" s="3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x14ac:dyDescent="0.25">
      <c r="A47" s="31"/>
      <c r="B47" s="100" t="s">
        <v>45</v>
      </c>
      <c r="C47" s="42"/>
      <c r="D47" s="45"/>
      <c r="E47" s="75">
        <v>549214</v>
      </c>
      <c r="F47" s="76">
        <v>0</v>
      </c>
      <c r="G47" s="77">
        <v>0</v>
      </c>
      <c r="H47" s="77">
        <v>0</v>
      </c>
      <c r="I47" s="76">
        <v>0</v>
      </c>
      <c r="J47" s="78">
        <f t="shared" si="4"/>
        <v>549214</v>
      </c>
      <c r="K47" s="75">
        <v>0</v>
      </c>
      <c r="L47" s="135">
        <v>0</v>
      </c>
      <c r="M47" s="135">
        <v>0</v>
      </c>
      <c r="N47" s="79">
        <f t="shared" si="5"/>
        <v>549214</v>
      </c>
      <c r="O47" s="80">
        <f>(N47/$N$53)*100</f>
        <v>4.5864516575123165E-2</v>
      </c>
      <c r="P47" s="3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x14ac:dyDescent="0.25">
      <c r="A48" s="31"/>
      <c r="B48" s="100" t="s">
        <v>39</v>
      </c>
      <c r="C48" s="42"/>
      <c r="D48" s="45"/>
      <c r="E48" s="75">
        <v>0</v>
      </c>
      <c r="F48" s="76">
        <v>0</v>
      </c>
      <c r="G48" s="77">
        <v>0</v>
      </c>
      <c r="H48" s="77">
        <v>1184500</v>
      </c>
      <c r="I48" s="76">
        <v>0</v>
      </c>
      <c r="J48" s="78">
        <f t="shared" si="4"/>
        <v>1184500</v>
      </c>
      <c r="K48" s="75">
        <v>0</v>
      </c>
      <c r="L48" s="135">
        <v>0</v>
      </c>
      <c r="M48" s="135">
        <v>0</v>
      </c>
      <c r="N48" s="79">
        <f t="shared" si="5"/>
        <v>1184500</v>
      </c>
      <c r="O48" s="80">
        <f>(N48/$N$53)*100</f>
        <v>9.8916851870552075E-2</v>
      </c>
      <c r="P48" s="3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x14ac:dyDescent="0.25">
      <c r="A49" s="31"/>
      <c r="B49" s="100" t="s">
        <v>43</v>
      </c>
      <c r="C49" s="42"/>
      <c r="D49" s="45"/>
      <c r="E49" s="75">
        <v>0</v>
      </c>
      <c r="F49" s="76">
        <v>0</v>
      </c>
      <c r="G49" s="77">
        <v>0</v>
      </c>
      <c r="H49" s="77">
        <v>0</v>
      </c>
      <c r="I49" s="76">
        <v>0</v>
      </c>
      <c r="J49" s="78">
        <f t="shared" si="4"/>
        <v>0</v>
      </c>
      <c r="K49" s="75">
        <v>0</v>
      </c>
      <c r="L49" s="135">
        <v>0</v>
      </c>
      <c r="M49" s="135">
        <v>2573277</v>
      </c>
      <c r="N49" s="79">
        <f t="shared" si="5"/>
        <v>2573277</v>
      </c>
      <c r="O49" s="80">
        <f>(N49/$N$53)*100</f>
        <v>0.21489274785217277</v>
      </c>
      <c r="P49" s="3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x14ac:dyDescent="0.25">
      <c r="A50" s="31"/>
      <c r="B50" s="100" t="s">
        <v>42</v>
      </c>
      <c r="C50" s="42"/>
      <c r="D50" s="45"/>
      <c r="E50" s="75">
        <v>352140</v>
      </c>
      <c r="F50" s="76">
        <v>0</v>
      </c>
      <c r="G50" s="77">
        <v>0</v>
      </c>
      <c r="H50" s="77">
        <v>0</v>
      </c>
      <c r="I50" s="76">
        <v>0</v>
      </c>
      <c r="J50" s="78">
        <f t="shared" si="4"/>
        <v>352140</v>
      </c>
      <c r="K50" s="75">
        <v>0</v>
      </c>
      <c r="L50" s="135">
        <v>0</v>
      </c>
      <c r="M50" s="135">
        <v>0</v>
      </c>
      <c r="N50" s="79">
        <f t="shared" si="5"/>
        <v>352140</v>
      </c>
      <c r="O50" s="80">
        <f>(N50/$N$53)*100</f>
        <v>2.9406990475049567E-2</v>
      </c>
      <c r="P50" s="3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x14ac:dyDescent="0.25">
      <c r="A51" s="31"/>
      <c r="B51" s="100" t="s">
        <v>33</v>
      </c>
      <c r="C51" s="42"/>
      <c r="D51" s="45"/>
      <c r="E51" s="75">
        <v>660814903</v>
      </c>
      <c r="F51" s="76">
        <v>76948047</v>
      </c>
      <c r="G51" s="77">
        <v>4012440</v>
      </c>
      <c r="H51" s="77">
        <v>14689573</v>
      </c>
      <c r="I51" s="76">
        <v>0</v>
      </c>
      <c r="J51" s="78">
        <f t="shared" si="4"/>
        <v>756464963</v>
      </c>
      <c r="K51" s="75">
        <v>83286586</v>
      </c>
      <c r="L51" s="135">
        <v>0</v>
      </c>
      <c r="M51" s="135">
        <v>19200</v>
      </c>
      <c r="N51" s="79">
        <f t="shared" si="5"/>
        <v>839770749</v>
      </c>
      <c r="O51" s="80">
        <f>(N51/$N$53)*100</f>
        <v>70.128728395150333</v>
      </c>
      <c r="P51" s="34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x14ac:dyDescent="0.25">
      <c r="A52" s="31"/>
      <c r="B52" s="100"/>
      <c r="C52" s="42"/>
      <c r="D52" s="45"/>
      <c r="E52" s="75"/>
      <c r="F52" s="76"/>
      <c r="G52" s="77"/>
      <c r="H52" s="77"/>
      <c r="I52" s="76"/>
      <c r="J52" s="78"/>
      <c r="K52" s="75"/>
      <c r="L52" s="135"/>
      <c r="M52" s="135"/>
      <c r="N52" s="79"/>
      <c r="O52" s="80"/>
      <c r="P52" s="3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x14ac:dyDescent="0.25">
      <c r="A53" s="31"/>
      <c r="B53" s="104" t="s">
        <v>17</v>
      </c>
      <c r="C53" s="105"/>
      <c r="D53" s="106"/>
      <c r="E53" s="107">
        <f>SUM(E37:E52)</f>
        <v>875934705</v>
      </c>
      <c r="F53" s="108">
        <f t="shared" ref="F53:N53" si="7">SUM(F37:F52)</f>
        <v>139016683</v>
      </c>
      <c r="G53" s="109">
        <f t="shared" si="7"/>
        <v>44492440</v>
      </c>
      <c r="H53" s="109">
        <f t="shared" si="7"/>
        <v>20221260</v>
      </c>
      <c r="I53" s="108">
        <f t="shared" si="7"/>
        <v>234154</v>
      </c>
      <c r="J53" s="110">
        <f t="shared" si="7"/>
        <v>1079899242</v>
      </c>
      <c r="K53" s="107">
        <f t="shared" si="7"/>
        <v>109995461</v>
      </c>
      <c r="L53" s="136">
        <f t="shared" si="7"/>
        <v>0</v>
      </c>
      <c r="M53" s="136">
        <f t="shared" si="7"/>
        <v>7575675</v>
      </c>
      <c r="N53" s="111">
        <f t="shared" si="7"/>
        <v>1197470378</v>
      </c>
      <c r="O53" s="112">
        <f>(N53/$N$97)*100</f>
        <v>10.187846573373825</v>
      </c>
      <c r="P53" s="3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x14ac:dyDescent="0.25">
      <c r="A54" s="31"/>
      <c r="B54" s="16"/>
      <c r="C54" s="8"/>
      <c r="D54" s="7"/>
      <c r="E54" s="87"/>
      <c r="F54" s="88"/>
      <c r="G54" s="89"/>
      <c r="H54" s="89"/>
      <c r="I54" s="88"/>
      <c r="J54" s="90" t="s">
        <v>0</v>
      </c>
      <c r="K54" s="87"/>
      <c r="L54" s="137"/>
      <c r="M54" s="137"/>
      <c r="N54" s="79" t="s">
        <v>0</v>
      </c>
      <c r="O54" s="91"/>
      <c r="P54" s="3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x14ac:dyDescent="0.25">
      <c r="A55" s="31"/>
      <c r="B55" s="99" t="s">
        <v>18</v>
      </c>
      <c r="C55" s="8"/>
      <c r="D55" s="7"/>
      <c r="E55" s="87"/>
      <c r="F55" s="88"/>
      <c r="G55" s="89"/>
      <c r="H55" s="89"/>
      <c r="I55" s="88"/>
      <c r="J55" s="90" t="s">
        <v>0</v>
      </c>
      <c r="K55" s="87"/>
      <c r="L55" s="137"/>
      <c r="M55" s="137"/>
      <c r="N55" s="79" t="s">
        <v>0</v>
      </c>
      <c r="O55" s="91"/>
      <c r="P55" s="3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x14ac:dyDescent="0.25">
      <c r="A56" s="31"/>
      <c r="B56" s="16"/>
      <c r="C56" s="8"/>
      <c r="D56" s="7"/>
      <c r="E56" s="87"/>
      <c r="F56" s="88"/>
      <c r="G56" s="89"/>
      <c r="H56" s="89"/>
      <c r="I56" s="76"/>
      <c r="J56" s="90" t="s">
        <v>0</v>
      </c>
      <c r="K56" s="87"/>
      <c r="L56" s="137"/>
      <c r="M56" s="137"/>
      <c r="N56" s="79" t="s">
        <v>0</v>
      </c>
      <c r="O56" s="91"/>
      <c r="P56" s="3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x14ac:dyDescent="0.25">
      <c r="A57" s="31"/>
      <c r="B57" s="100" t="s">
        <v>30</v>
      </c>
      <c r="C57" s="42"/>
      <c r="D57" s="45"/>
      <c r="E57" s="75">
        <v>0</v>
      </c>
      <c r="F57" s="76">
        <v>0</v>
      </c>
      <c r="G57" s="77">
        <v>0</v>
      </c>
      <c r="H57" s="77">
        <v>1160000</v>
      </c>
      <c r="I57" s="76">
        <v>0</v>
      </c>
      <c r="J57" s="78">
        <f t="shared" ref="J57:J71" si="8">SUM(E57:I57)</f>
        <v>1160000</v>
      </c>
      <c r="K57" s="75">
        <v>0</v>
      </c>
      <c r="L57" s="135">
        <v>0</v>
      </c>
      <c r="M57" s="135">
        <v>0</v>
      </c>
      <c r="N57" s="79">
        <f t="shared" ref="N57:N71" si="9">SUM(J57:M57)</f>
        <v>1160000</v>
      </c>
      <c r="O57" s="80">
        <f>(N57/$N$73)*100</f>
        <v>0.14882843436828727</v>
      </c>
      <c r="P57" s="34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x14ac:dyDescent="0.25">
      <c r="A58" s="31"/>
      <c r="B58" s="100" t="s">
        <v>34</v>
      </c>
      <c r="C58" s="42"/>
      <c r="D58" s="45"/>
      <c r="E58" s="75">
        <v>144917680</v>
      </c>
      <c r="F58" s="76">
        <v>281827</v>
      </c>
      <c r="G58" s="77">
        <v>24859436</v>
      </c>
      <c r="H58" s="77">
        <v>0</v>
      </c>
      <c r="I58" s="76">
        <v>0</v>
      </c>
      <c r="J58" s="78">
        <f t="shared" si="8"/>
        <v>170058943</v>
      </c>
      <c r="K58" s="75">
        <v>0</v>
      </c>
      <c r="L58" s="135">
        <v>0</v>
      </c>
      <c r="M58" s="135">
        <v>0</v>
      </c>
      <c r="N58" s="79">
        <f t="shared" si="9"/>
        <v>170058943</v>
      </c>
      <c r="O58" s="80">
        <f>(N58/$N$73)*100</f>
        <v>21.818626066392941</v>
      </c>
      <c r="P58" s="3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x14ac:dyDescent="0.25">
      <c r="A59" s="31"/>
      <c r="B59" s="129" t="s">
        <v>29</v>
      </c>
      <c r="C59" s="42"/>
      <c r="D59" s="45"/>
      <c r="E59" s="75">
        <v>5954413</v>
      </c>
      <c r="F59" s="76">
        <v>0</v>
      </c>
      <c r="G59" s="77">
        <v>0</v>
      </c>
      <c r="H59" s="77">
        <v>0</v>
      </c>
      <c r="I59" s="76">
        <v>0</v>
      </c>
      <c r="J59" s="78">
        <f t="shared" si="8"/>
        <v>5954413</v>
      </c>
      <c r="K59" s="75">
        <v>0</v>
      </c>
      <c r="L59" s="135">
        <v>0</v>
      </c>
      <c r="M59" s="135">
        <v>0</v>
      </c>
      <c r="N59" s="79">
        <f t="shared" si="9"/>
        <v>5954413</v>
      </c>
      <c r="O59" s="80">
        <f>(N59/$N$73)*100</f>
        <v>0.76395341756222124</v>
      </c>
      <c r="P59" s="3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x14ac:dyDescent="0.25">
      <c r="A60" s="31"/>
      <c r="B60" s="129" t="s">
        <v>46</v>
      </c>
      <c r="C60" s="42"/>
      <c r="D60" s="45"/>
      <c r="E60" s="75">
        <v>15590000</v>
      </c>
      <c r="F60" s="76">
        <v>0</v>
      </c>
      <c r="G60" s="77">
        <v>0</v>
      </c>
      <c r="H60" s="77">
        <v>0</v>
      </c>
      <c r="I60" s="76">
        <v>0</v>
      </c>
      <c r="J60" s="78">
        <f t="shared" si="8"/>
        <v>15590000</v>
      </c>
      <c r="K60" s="75">
        <v>51389</v>
      </c>
      <c r="L60" s="135">
        <v>0</v>
      </c>
      <c r="M60" s="135">
        <v>0</v>
      </c>
      <c r="N60" s="79">
        <f t="shared" si="9"/>
        <v>15641389</v>
      </c>
      <c r="O60" s="80">
        <f>(N60/$N$73)*100</f>
        <v>2.0067960657028885</v>
      </c>
      <c r="P60" s="3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x14ac:dyDescent="0.25">
      <c r="A61" s="31"/>
      <c r="B61" s="100" t="s">
        <v>40</v>
      </c>
      <c r="C61" s="42"/>
      <c r="D61" s="45"/>
      <c r="E61" s="75">
        <v>5339833</v>
      </c>
      <c r="F61" s="76">
        <v>0</v>
      </c>
      <c r="G61" s="77">
        <v>0</v>
      </c>
      <c r="H61" s="77">
        <v>15000</v>
      </c>
      <c r="I61" s="76">
        <v>0</v>
      </c>
      <c r="J61" s="78">
        <f t="shared" si="8"/>
        <v>5354833</v>
      </c>
      <c r="K61" s="75">
        <v>11321198</v>
      </c>
      <c r="L61" s="135">
        <v>0</v>
      </c>
      <c r="M61" s="135">
        <v>0</v>
      </c>
      <c r="N61" s="79">
        <f t="shared" si="9"/>
        <v>16676031</v>
      </c>
      <c r="O61" s="80">
        <f>(N61/$N$73)*100</f>
        <v>2.1395410217301936</v>
      </c>
      <c r="P61" s="3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x14ac:dyDescent="0.25">
      <c r="A62" s="31"/>
      <c r="B62" s="100" t="s">
        <v>37</v>
      </c>
      <c r="C62" s="42"/>
      <c r="D62" s="45"/>
      <c r="E62" s="75">
        <v>0</v>
      </c>
      <c r="F62" s="76">
        <v>0</v>
      </c>
      <c r="G62" s="77">
        <v>0</v>
      </c>
      <c r="H62" s="77">
        <v>14436332</v>
      </c>
      <c r="I62" s="76">
        <v>0</v>
      </c>
      <c r="J62" s="78">
        <f t="shared" si="8"/>
        <v>14436332</v>
      </c>
      <c r="K62" s="75">
        <v>0</v>
      </c>
      <c r="L62" s="135">
        <v>0</v>
      </c>
      <c r="M62" s="135">
        <v>0</v>
      </c>
      <c r="N62" s="79">
        <f t="shared" si="9"/>
        <v>14436332</v>
      </c>
      <c r="O62" s="80">
        <f>(N62/$N$73)*100</f>
        <v>1.8521868013627634</v>
      </c>
      <c r="P62" s="3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x14ac:dyDescent="0.25">
      <c r="A63" s="31"/>
      <c r="B63" s="129" t="s">
        <v>36</v>
      </c>
      <c r="C63" s="42"/>
      <c r="D63" s="45"/>
      <c r="E63" s="75">
        <v>2000000</v>
      </c>
      <c r="F63" s="76">
        <v>0</v>
      </c>
      <c r="G63" s="77">
        <v>0</v>
      </c>
      <c r="H63" s="77">
        <v>0</v>
      </c>
      <c r="I63" s="76">
        <v>0</v>
      </c>
      <c r="J63" s="78">
        <f t="shared" si="8"/>
        <v>2000000</v>
      </c>
      <c r="K63" s="75">
        <v>0</v>
      </c>
      <c r="L63" s="135">
        <v>0</v>
      </c>
      <c r="M63" s="135">
        <v>0</v>
      </c>
      <c r="N63" s="79">
        <f t="shared" si="9"/>
        <v>2000000</v>
      </c>
      <c r="O63" s="80">
        <f>(N63/$N$73)*100</f>
        <v>0.25660074891084017</v>
      </c>
      <c r="P63" s="3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x14ac:dyDescent="0.25">
      <c r="A64" s="31"/>
      <c r="B64" s="129" t="s">
        <v>32</v>
      </c>
      <c r="C64" s="42"/>
      <c r="D64" s="45"/>
      <c r="E64" s="75">
        <v>200000</v>
      </c>
      <c r="F64" s="76">
        <v>0</v>
      </c>
      <c r="G64" s="77">
        <v>0</v>
      </c>
      <c r="H64" s="77">
        <v>0</v>
      </c>
      <c r="I64" s="76">
        <v>0</v>
      </c>
      <c r="J64" s="78">
        <f t="shared" si="8"/>
        <v>200000</v>
      </c>
      <c r="K64" s="75">
        <v>0</v>
      </c>
      <c r="L64" s="135">
        <v>0</v>
      </c>
      <c r="M64" s="135">
        <v>851502</v>
      </c>
      <c r="N64" s="79">
        <f t="shared" si="9"/>
        <v>1051502</v>
      </c>
      <c r="O64" s="80">
        <f>(N64/$N$73)*100</f>
        <v>0.13490810034062312</v>
      </c>
      <c r="P64" s="3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x14ac:dyDescent="0.25">
      <c r="A65" s="31"/>
      <c r="B65" s="125" t="s">
        <v>28</v>
      </c>
      <c r="C65" s="42"/>
      <c r="D65" s="45"/>
      <c r="E65" s="75">
        <v>4629602</v>
      </c>
      <c r="F65" s="76">
        <v>0</v>
      </c>
      <c r="G65" s="77">
        <v>0</v>
      </c>
      <c r="H65" s="77">
        <v>0</v>
      </c>
      <c r="I65" s="76">
        <v>0</v>
      </c>
      <c r="J65" s="78">
        <f t="shared" si="8"/>
        <v>4629602</v>
      </c>
      <c r="K65" s="75">
        <v>2195465</v>
      </c>
      <c r="L65" s="135">
        <v>0</v>
      </c>
      <c r="M65" s="135">
        <v>0</v>
      </c>
      <c r="N65" s="79">
        <f t="shared" si="9"/>
        <v>6825067</v>
      </c>
      <c r="O65" s="80">
        <f>(N65/$N$73)*100</f>
        <v>0.87565865178333058</v>
      </c>
      <c r="P65" s="3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x14ac:dyDescent="0.25">
      <c r="A66" s="31"/>
      <c r="B66" s="129" t="s">
        <v>38</v>
      </c>
      <c r="C66" s="42"/>
      <c r="D66" s="45"/>
      <c r="E66" s="75">
        <v>28904911</v>
      </c>
      <c r="F66" s="76">
        <v>0</v>
      </c>
      <c r="G66" s="77">
        <v>0</v>
      </c>
      <c r="H66" s="77">
        <v>79568</v>
      </c>
      <c r="I66" s="76">
        <v>1336213</v>
      </c>
      <c r="J66" s="78">
        <f t="shared" si="8"/>
        <v>30320692</v>
      </c>
      <c r="K66" s="75">
        <v>62716098</v>
      </c>
      <c r="L66" s="135">
        <v>0</v>
      </c>
      <c r="M66" s="135">
        <v>0</v>
      </c>
      <c r="N66" s="79">
        <f t="shared" si="9"/>
        <v>93036790</v>
      </c>
      <c r="O66" s="80">
        <f>(N66/$N$73)*100</f>
        <v>11.936654995130281</v>
      </c>
      <c r="P66" s="34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x14ac:dyDescent="0.25">
      <c r="A67" s="31"/>
      <c r="B67" s="129" t="s">
        <v>45</v>
      </c>
      <c r="C67" s="42"/>
      <c r="D67" s="45"/>
      <c r="E67" s="75">
        <v>3362111</v>
      </c>
      <c r="F67" s="76">
        <v>0</v>
      </c>
      <c r="G67" s="77">
        <v>0</v>
      </c>
      <c r="H67" s="77">
        <v>0</v>
      </c>
      <c r="I67" s="76">
        <v>0</v>
      </c>
      <c r="J67" s="78">
        <f t="shared" ref="J67" si="10">SUM(E67:I67)</f>
        <v>3362111</v>
      </c>
      <c r="K67" s="75">
        <v>0</v>
      </c>
      <c r="L67" s="135">
        <v>0</v>
      </c>
      <c r="M67" s="135">
        <v>0</v>
      </c>
      <c r="N67" s="79">
        <f t="shared" si="9"/>
        <v>3362111</v>
      </c>
      <c r="O67" s="80">
        <f>(N67/$N$73)*100</f>
        <v>0.43136010026068689</v>
      </c>
      <c r="P67" s="34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x14ac:dyDescent="0.25">
      <c r="A68" s="31"/>
      <c r="B68" s="100" t="s">
        <v>39</v>
      </c>
      <c r="C68" s="42"/>
      <c r="D68" s="45"/>
      <c r="E68" s="75">
        <v>0</v>
      </c>
      <c r="F68" s="76">
        <v>0</v>
      </c>
      <c r="G68" s="77">
        <v>0</v>
      </c>
      <c r="H68" s="77">
        <v>300000</v>
      </c>
      <c r="I68" s="76">
        <v>0</v>
      </c>
      <c r="J68" s="78">
        <f t="shared" si="8"/>
        <v>300000</v>
      </c>
      <c r="K68" s="75">
        <v>0</v>
      </c>
      <c r="L68" s="135">
        <v>0</v>
      </c>
      <c r="M68" s="135">
        <v>0</v>
      </c>
      <c r="N68" s="79">
        <f t="shared" si="9"/>
        <v>300000</v>
      </c>
      <c r="O68" s="92">
        <f>(N68/$N$73)*100</f>
        <v>3.8490112336626026E-2</v>
      </c>
      <c r="P68" s="34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x14ac:dyDescent="0.25">
      <c r="A69" s="31"/>
      <c r="B69" s="100" t="s">
        <v>44</v>
      </c>
      <c r="C69" s="42"/>
      <c r="D69" s="45"/>
      <c r="E69" s="75">
        <v>11350000</v>
      </c>
      <c r="F69" s="76">
        <v>0</v>
      </c>
      <c r="G69" s="77">
        <v>0</v>
      </c>
      <c r="H69" s="77">
        <v>0</v>
      </c>
      <c r="I69" s="76">
        <v>0</v>
      </c>
      <c r="J69" s="78">
        <f t="shared" si="8"/>
        <v>11350000</v>
      </c>
      <c r="K69" s="75">
        <v>0</v>
      </c>
      <c r="L69" s="135">
        <v>0</v>
      </c>
      <c r="M69" s="135">
        <v>0</v>
      </c>
      <c r="N69" s="79">
        <f t="shared" si="9"/>
        <v>11350000</v>
      </c>
      <c r="O69" s="92">
        <f>(N69/$N$73)*100</f>
        <v>1.4562092500690178</v>
      </c>
      <c r="P69" s="34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x14ac:dyDescent="0.25">
      <c r="A70" s="31"/>
      <c r="B70" s="100" t="s">
        <v>42</v>
      </c>
      <c r="C70" s="42"/>
      <c r="D70" s="45"/>
      <c r="E70" s="75">
        <v>4358680</v>
      </c>
      <c r="F70" s="76">
        <v>0</v>
      </c>
      <c r="G70" s="77">
        <v>0</v>
      </c>
      <c r="H70" s="77">
        <v>0</v>
      </c>
      <c r="I70" s="76">
        <v>0</v>
      </c>
      <c r="J70" s="78">
        <f t="shared" si="8"/>
        <v>4358680</v>
      </c>
      <c r="K70" s="75">
        <v>0</v>
      </c>
      <c r="L70" s="135">
        <v>0</v>
      </c>
      <c r="M70" s="135">
        <v>0</v>
      </c>
      <c r="N70" s="79">
        <f t="shared" si="9"/>
        <v>4358680</v>
      </c>
      <c r="O70" s="92">
        <f>(N70/$N$73)*100</f>
        <v>0.55922027613135039</v>
      </c>
      <c r="P70" s="34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x14ac:dyDescent="0.25">
      <c r="A71" s="31"/>
      <c r="B71" s="100" t="s">
        <v>33</v>
      </c>
      <c r="C71" s="42"/>
      <c r="D71" s="45"/>
      <c r="E71" s="75">
        <v>237269457</v>
      </c>
      <c r="F71" s="76">
        <v>12000</v>
      </c>
      <c r="G71" s="77">
        <v>0</v>
      </c>
      <c r="H71" s="77">
        <v>5425168</v>
      </c>
      <c r="I71" s="76">
        <v>0</v>
      </c>
      <c r="J71" s="78">
        <f t="shared" si="8"/>
        <v>242706625</v>
      </c>
      <c r="K71" s="75">
        <v>190503069</v>
      </c>
      <c r="L71" s="135">
        <v>0</v>
      </c>
      <c r="M71" s="135">
        <v>0</v>
      </c>
      <c r="N71" s="79">
        <f t="shared" si="9"/>
        <v>433209694</v>
      </c>
      <c r="O71" s="92">
        <f>(N71/$N$73)*100</f>
        <v>55.580965957917947</v>
      </c>
      <c r="P71" s="34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x14ac:dyDescent="0.25">
      <c r="A72" s="31"/>
      <c r="B72" s="100"/>
      <c r="C72" s="42"/>
      <c r="D72" s="45"/>
      <c r="E72" s="75"/>
      <c r="F72" s="76"/>
      <c r="G72" s="77"/>
      <c r="H72" s="77"/>
      <c r="I72" s="76"/>
      <c r="J72" s="78"/>
      <c r="K72" s="75"/>
      <c r="L72" s="135"/>
      <c r="M72" s="135"/>
      <c r="N72" s="79"/>
      <c r="O72" s="92"/>
      <c r="P72" s="3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x14ac:dyDescent="0.25">
      <c r="A73" s="31"/>
      <c r="B73" s="104" t="s">
        <v>17</v>
      </c>
      <c r="C73" s="105"/>
      <c r="D73" s="106"/>
      <c r="E73" s="107">
        <f>SUM(E57:E72)</f>
        <v>463876687</v>
      </c>
      <c r="F73" s="108">
        <f t="shared" ref="F73:N73" si="11">SUM(F57:F72)</f>
        <v>293827</v>
      </c>
      <c r="G73" s="109">
        <f t="shared" si="11"/>
        <v>24859436</v>
      </c>
      <c r="H73" s="109">
        <f t="shared" si="11"/>
        <v>21416068</v>
      </c>
      <c r="I73" s="113">
        <f t="shared" si="11"/>
        <v>1336213</v>
      </c>
      <c r="J73" s="108">
        <f t="shared" si="11"/>
        <v>511782231</v>
      </c>
      <c r="K73" s="107">
        <f t="shared" si="11"/>
        <v>266787219</v>
      </c>
      <c r="L73" s="136">
        <f t="shared" si="11"/>
        <v>0</v>
      </c>
      <c r="M73" s="136">
        <f t="shared" si="11"/>
        <v>851502</v>
      </c>
      <c r="N73" s="111">
        <f t="shared" si="11"/>
        <v>779420952</v>
      </c>
      <c r="O73" s="114">
        <f>(N73/$N$97)*100</f>
        <v>6.6311628420498296</v>
      </c>
      <c r="P73" s="3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x14ac:dyDescent="0.25">
      <c r="A74" s="31"/>
      <c r="B74" s="16"/>
      <c r="C74" s="8"/>
      <c r="D74" s="7"/>
      <c r="E74" s="87"/>
      <c r="F74" s="88"/>
      <c r="G74" s="89"/>
      <c r="H74" s="89"/>
      <c r="I74" s="88"/>
      <c r="J74" s="90" t="s">
        <v>0</v>
      </c>
      <c r="K74" s="87"/>
      <c r="L74" s="137"/>
      <c r="M74" s="137"/>
      <c r="N74" s="79" t="s">
        <v>0</v>
      </c>
      <c r="O74" s="91"/>
      <c r="P74" s="3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x14ac:dyDescent="0.25">
      <c r="A75" s="31"/>
      <c r="B75" s="99" t="s">
        <v>19</v>
      </c>
      <c r="C75" s="8"/>
      <c r="D75" s="7"/>
      <c r="E75" s="87"/>
      <c r="F75" s="88"/>
      <c r="G75" s="89"/>
      <c r="H75" s="89"/>
      <c r="I75" s="88"/>
      <c r="J75" s="90" t="s">
        <v>0</v>
      </c>
      <c r="K75" s="87"/>
      <c r="L75" s="137"/>
      <c r="M75" s="137"/>
      <c r="N75" s="79" t="s">
        <v>0</v>
      </c>
      <c r="O75" s="91"/>
      <c r="P75" s="3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x14ac:dyDescent="0.25">
      <c r="A76" s="31"/>
      <c r="B76" s="16" t="s">
        <v>0</v>
      </c>
      <c r="C76" s="8"/>
      <c r="D76" s="7"/>
      <c r="E76" s="87"/>
      <c r="F76" s="88"/>
      <c r="G76" s="89"/>
      <c r="H76" s="89"/>
      <c r="I76" s="88"/>
      <c r="J76" s="90" t="s">
        <v>0</v>
      </c>
      <c r="K76" s="87"/>
      <c r="L76" s="137"/>
      <c r="M76" s="137"/>
      <c r="N76" s="79" t="s">
        <v>0</v>
      </c>
      <c r="O76" s="91"/>
      <c r="P76" s="3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x14ac:dyDescent="0.25">
      <c r="A77" s="31"/>
      <c r="B77" s="100" t="s">
        <v>30</v>
      </c>
      <c r="C77" s="42"/>
      <c r="D77" s="45"/>
      <c r="E77" s="75">
        <v>0</v>
      </c>
      <c r="F77" s="76">
        <v>0</v>
      </c>
      <c r="G77" s="77">
        <v>0</v>
      </c>
      <c r="H77" s="77">
        <v>360000</v>
      </c>
      <c r="I77" s="76">
        <v>0</v>
      </c>
      <c r="J77" s="78">
        <f t="shared" ref="J77:J93" si="12">SUM(E77:I77)</f>
        <v>360000</v>
      </c>
      <c r="K77" s="75">
        <v>0</v>
      </c>
      <c r="L77" s="135">
        <v>0</v>
      </c>
      <c r="M77" s="135">
        <v>0</v>
      </c>
      <c r="N77" s="90">
        <f t="shared" ref="N77:N93" si="13">SUM(J77:M77)</f>
        <v>360000</v>
      </c>
      <c r="O77" s="80">
        <f>(N77/$N$95)*100</f>
        <v>1.0791448298515128E-2</v>
      </c>
      <c r="P77" s="3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x14ac:dyDescent="0.25">
      <c r="A78" s="33"/>
      <c r="B78" s="101" t="s">
        <v>34</v>
      </c>
      <c r="C78" s="42"/>
      <c r="D78" s="45"/>
      <c r="E78" s="75">
        <v>180760398</v>
      </c>
      <c r="F78" s="76">
        <v>265434252</v>
      </c>
      <c r="G78" s="77">
        <v>681129069</v>
      </c>
      <c r="H78" s="77">
        <v>-1216714</v>
      </c>
      <c r="I78" s="76">
        <v>0</v>
      </c>
      <c r="J78" s="78">
        <f t="shared" si="12"/>
        <v>1126107005</v>
      </c>
      <c r="K78" s="75">
        <v>0</v>
      </c>
      <c r="L78" s="135">
        <v>0</v>
      </c>
      <c r="M78" s="135">
        <v>2970000</v>
      </c>
      <c r="N78" s="90">
        <f t="shared" si="13"/>
        <v>1129077005</v>
      </c>
      <c r="O78" s="80">
        <f>(N78/$N$95)*100</f>
        <v>33.84548923472169</v>
      </c>
      <c r="P78" s="3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x14ac:dyDescent="0.25">
      <c r="A79" s="33"/>
      <c r="B79" s="100" t="s">
        <v>29</v>
      </c>
      <c r="C79" s="42"/>
      <c r="D79" s="45"/>
      <c r="E79" s="75">
        <v>1126556</v>
      </c>
      <c r="F79" s="76">
        <v>0</v>
      </c>
      <c r="G79" s="77">
        <v>0</v>
      </c>
      <c r="H79" s="77">
        <v>0</v>
      </c>
      <c r="I79" s="76">
        <v>0</v>
      </c>
      <c r="J79" s="78">
        <f t="shared" si="12"/>
        <v>1126556</v>
      </c>
      <c r="K79" s="75">
        <v>0</v>
      </c>
      <c r="L79" s="135">
        <v>0</v>
      </c>
      <c r="M79" s="135">
        <v>0</v>
      </c>
      <c r="N79" s="90">
        <f t="shared" si="13"/>
        <v>1126556</v>
      </c>
      <c r="O79" s="80">
        <f>(N79/$N$95)*100</f>
        <v>3.3769918970505582E-2</v>
      </c>
      <c r="P79" s="3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x14ac:dyDescent="0.25">
      <c r="A80" s="33"/>
      <c r="B80" s="129" t="s">
        <v>46</v>
      </c>
      <c r="C80" s="42"/>
      <c r="D80" s="45"/>
      <c r="E80" s="75">
        <v>149040702</v>
      </c>
      <c r="F80" s="76">
        <v>0</v>
      </c>
      <c r="G80" s="77">
        <v>0</v>
      </c>
      <c r="H80" s="77">
        <v>0</v>
      </c>
      <c r="I80" s="76">
        <v>0</v>
      </c>
      <c r="J80" s="78">
        <f t="shared" si="12"/>
        <v>149040702</v>
      </c>
      <c r="K80" s="75">
        <v>3234427</v>
      </c>
      <c r="L80" s="135">
        <v>0</v>
      </c>
      <c r="M80" s="135">
        <v>0</v>
      </c>
      <c r="N80" s="90">
        <f t="shared" si="13"/>
        <v>152275129</v>
      </c>
      <c r="O80" s="80">
        <f>(N80/$N$95)*100</f>
        <v>4.5646366159811711</v>
      </c>
      <c r="P80" s="34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x14ac:dyDescent="0.25">
      <c r="A81" s="33"/>
      <c r="B81" s="129" t="s">
        <v>51</v>
      </c>
      <c r="C81" s="42"/>
      <c r="D81" s="45"/>
      <c r="E81" s="75">
        <v>197346</v>
      </c>
      <c r="F81" s="76">
        <v>136677549</v>
      </c>
      <c r="G81" s="77">
        <v>0</v>
      </c>
      <c r="H81" s="77">
        <v>0</v>
      </c>
      <c r="I81" s="76">
        <v>0</v>
      </c>
      <c r="J81" s="78">
        <f t="shared" si="12"/>
        <v>136874895</v>
      </c>
      <c r="K81" s="75">
        <v>167839803</v>
      </c>
      <c r="L81" s="135">
        <v>0</v>
      </c>
      <c r="M81" s="135">
        <v>0</v>
      </c>
      <c r="N81" s="90">
        <f t="shared" si="13"/>
        <v>304714698</v>
      </c>
      <c r="O81" s="80">
        <f>(N81/$N$95)*100</f>
        <v>9.1342025257351427</v>
      </c>
      <c r="P81" s="34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x14ac:dyDescent="0.25">
      <c r="A82" s="33"/>
      <c r="B82" s="100" t="s">
        <v>40</v>
      </c>
      <c r="C82" s="42"/>
      <c r="D82" s="45"/>
      <c r="E82" s="75">
        <v>18173086</v>
      </c>
      <c r="F82" s="76">
        <v>0</v>
      </c>
      <c r="G82" s="77">
        <v>0</v>
      </c>
      <c r="H82" s="77">
        <v>-27</v>
      </c>
      <c r="I82" s="76">
        <v>0</v>
      </c>
      <c r="J82" s="78">
        <f t="shared" si="12"/>
        <v>18173059</v>
      </c>
      <c r="K82" s="75">
        <v>41193252</v>
      </c>
      <c r="L82" s="135">
        <v>0</v>
      </c>
      <c r="M82" s="135">
        <v>0</v>
      </c>
      <c r="N82" s="90">
        <f t="shared" si="13"/>
        <v>59366311</v>
      </c>
      <c r="O82" s="80">
        <f>(N82/$N$95)*100</f>
        <v>1.7795790995279721</v>
      </c>
      <c r="P82" s="34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s="124" customFormat="1" ht="15.75" x14ac:dyDescent="0.25">
      <c r="A83" s="151"/>
      <c r="B83" s="116" t="s">
        <v>37</v>
      </c>
      <c r="C83" s="117"/>
      <c r="D83" s="118"/>
      <c r="E83" s="119">
        <v>77863</v>
      </c>
      <c r="F83" s="120">
        <v>0</v>
      </c>
      <c r="G83" s="121">
        <v>0</v>
      </c>
      <c r="H83" s="121">
        <v>164788515</v>
      </c>
      <c r="I83" s="120">
        <v>-259115</v>
      </c>
      <c r="J83" s="78">
        <f t="shared" si="12"/>
        <v>164607263</v>
      </c>
      <c r="K83" s="119">
        <v>0</v>
      </c>
      <c r="L83" s="138">
        <v>0</v>
      </c>
      <c r="M83" s="138">
        <v>157219</v>
      </c>
      <c r="N83" s="90">
        <f t="shared" si="13"/>
        <v>164764482</v>
      </c>
      <c r="O83" s="146">
        <f>(N83/$N$95)*100</f>
        <v>4.9390205248184067</v>
      </c>
      <c r="P83" s="122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</row>
    <row r="84" spans="1:32" s="124" customFormat="1" ht="15.75" x14ac:dyDescent="0.25">
      <c r="A84" s="151"/>
      <c r="B84" s="152" t="s">
        <v>36</v>
      </c>
      <c r="C84" s="117"/>
      <c r="D84" s="118"/>
      <c r="E84" s="119">
        <v>1037209</v>
      </c>
      <c r="F84" s="120">
        <v>700000</v>
      </c>
      <c r="G84" s="121">
        <v>0</v>
      </c>
      <c r="H84" s="121">
        <v>0</v>
      </c>
      <c r="I84" s="120">
        <v>0</v>
      </c>
      <c r="J84" s="78">
        <f t="shared" si="12"/>
        <v>1737209</v>
      </c>
      <c r="K84" s="119">
        <v>0</v>
      </c>
      <c r="L84" s="138">
        <v>0</v>
      </c>
      <c r="M84" s="138">
        <v>0</v>
      </c>
      <c r="N84" s="90">
        <f t="shared" si="13"/>
        <v>1737209</v>
      </c>
      <c r="O84" s="146">
        <f>(N84/$N$95)*100</f>
        <v>5.2075003075597689E-2</v>
      </c>
      <c r="P84" s="122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</row>
    <row r="85" spans="1:32" s="124" customFormat="1" ht="15.75" x14ac:dyDescent="0.25">
      <c r="A85" s="151"/>
      <c r="B85" s="116" t="s">
        <v>32</v>
      </c>
      <c r="C85" s="117"/>
      <c r="D85" s="118"/>
      <c r="E85" s="119">
        <v>149714</v>
      </c>
      <c r="F85" s="120">
        <v>0</v>
      </c>
      <c r="G85" s="121">
        <v>0</v>
      </c>
      <c r="H85" s="121">
        <v>249883</v>
      </c>
      <c r="I85" s="120">
        <v>0</v>
      </c>
      <c r="J85" s="78">
        <f t="shared" si="12"/>
        <v>399597</v>
      </c>
      <c r="K85" s="119">
        <v>1104223</v>
      </c>
      <c r="L85" s="138">
        <v>0</v>
      </c>
      <c r="M85" s="138">
        <v>6811925</v>
      </c>
      <c r="N85" s="90">
        <f t="shared" si="13"/>
        <v>8315745</v>
      </c>
      <c r="O85" s="146">
        <f>(N85/$N$95)*100</f>
        <v>0.24927481175315469</v>
      </c>
      <c r="P85" s="122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</row>
    <row r="86" spans="1:32" s="124" customFormat="1" ht="15.75" x14ac:dyDescent="0.25">
      <c r="A86" s="115"/>
      <c r="B86" s="116" t="s">
        <v>28</v>
      </c>
      <c r="C86" s="117"/>
      <c r="D86" s="118"/>
      <c r="E86" s="119">
        <v>14213672</v>
      </c>
      <c r="F86" s="120">
        <v>0</v>
      </c>
      <c r="G86" s="121">
        <v>0</v>
      </c>
      <c r="H86" s="121">
        <v>27989</v>
      </c>
      <c r="I86" s="120">
        <v>0</v>
      </c>
      <c r="J86" s="78">
        <f t="shared" si="12"/>
        <v>14241661</v>
      </c>
      <c r="K86" s="119">
        <v>13166379</v>
      </c>
      <c r="L86" s="138">
        <v>0</v>
      </c>
      <c r="M86" s="138">
        <v>0</v>
      </c>
      <c r="N86" s="90">
        <f t="shared" si="13"/>
        <v>27408040</v>
      </c>
      <c r="O86" s="146">
        <f>(N86/$N$95)*100</f>
        <v>0.82159012951009602</v>
      </c>
      <c r="P86" s="122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</row>
    <row r="87" spans="1:32" s="124" customFormat="1" ht="15.75" x14ac:dyDescent="0.25">
      <c r="A87" s="115"/>
      <c r="B87" s="116" t="s">
        <v>38</v>
      </c>
      <c r="C87" s="117"/>
      <c r="D87" s="118"/>
      <c r="E87" s="119">
        <v>208932495.44</v>
      </c>
      <c r="F87" s="120">
        <v>255813</v>
      </c>
      <c r="G87" s="121">
        <v>106966</v>
      </c>
      <c r="H87" s="121">
        <v>1709592</v>
      </c>
      <c r="I87" s="120">
        <v>7275767.1500000004</v>
      </c>
      <c r="J87" s="78">
        <f t="shared" si="12"/>
        <v>218280633.59</v>
      </c>
      <c r="K87" s="119">
        <v>289781076.40999997</v>
      </c>
      <c r="L87" s="138">
        <v>0</v>
      </c>
      <c r="M87" s="138">
        <v>2787098</v>
      </c>
      <c r="N87" s="90">
        <f t="shared" si="13"/>
        <v>510848808</v>
      </c>
      <c r="O87" s="146">
        <f>(N87/$N$95)*100</f>
        <v>15.313329166361337</v>
      </c>
      <c r="P87" s="122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</row>
    <row r="88" spans="1:32" s="124" customFormat="1" ht="15.75" x14ac:dyDescent="0.25">
      <c r="A88" s="115"/>
      <c r="B88" s="152" t="s">
        <v>45</v>
      </c>
      <c r="C88" s="117"/>
      <c r="D88" s="118"/>
      <c r="E88" s="119">
        <v>2625480</v>
      </c>
      <c r="F88" s="120">
        <v>0</v>
      </c>
      <c r="G88" s="121">
        <v>0</v>
      </c>
      <c r="H88" s="121">
        <v>0</v>
      </c>
      <c r="I88" s="120">
        <v>0</v>
      </c>
      <c r="J88" s="78">
        <f t="shared" si="12"/>
        <v>2625480</v>
      </c>
      <c r="K88" s="119">
        <v>0</v>
      </c>
      <c r="L88" s="138">
        <v>0</v>
      </c>
      <c r="M88" s="138">
        <v>0</v>
      </c>
      <c r="N88" s="90">
        <f t="shared" si="13"/>
        <v>2625480</v>
      </c>
      <c r="O88" s="146">
        <f>(N88/$N$95)*100</f>
        <v>7.8702032441070824E-2</v>
      </c>
      <c r="P88" s="122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</row>
    <row r="89" spans="1:32" s="124" customFormat="1" ht="15.75" x14ac:dyDescent="0.25">
      <c r="A89" s="115"/>
      <c r="B89" s="116" t="s">
        <v>39</v>
      </c>
      <c r="C89" s="117"/>
      <c r="D89" s="118"/>
      <c r="E89" s="119">
        <v>5982341</v>
      </c>
      <c r="F89" s="120">
        <v>0</v>
      </c>
      <c r="G89" s="121">
        <v>-200000</v>
      </c>
      <c r="H89" s="121">
        <v>3040758</v>
      </c>
      <c r="I89" s="120">
        <v>0</v>
      </c>
      <c r="J89" s="78">
        <f t="shared" si="12"/>
        <v>8823099</v>
      </c>
      <c r="K89" s="119">
        <v>0</v>
      </c>
      <c r="L89" s="138">
        <v>0</v>
      </c>
      <c r="M89" s="138">
        <v>1750000</v>
      </c>
      <c r="N89" s="90">
        <f t="shared" si="13"/>
        <v>10573099</v>
      </c>
      <c r="O89" s="146">
        <f>(N89/$N$95)*100</f>
        <v>0.31694180892661666</v>
      </c>
      <c r="P89" s="122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</row>
    <row r="90" spans="1:32" s="124" customFormat="1" ht="15.75" x14ac:dyDescent="0.25">
      <c r="A90" s="115"/>
      <c r="B90" s="152" t="s">
        <v>43</v>
      </c>
      <c r="C90" s="117"/>
      <c r="D90" s="118"/>
      <c r="E90" s="119">
        <v>0</v>
      </c>
      <c r="F90" s="120">
        <v>0</v>
      </c>
      <c r="G90" s="121">
        <v>0</v>
      </c>
      <c r="H90" s="121">
        <v>135000</v>
      </c>
      <c r="I90" s="120">
        <v>0</v>
      </c>
      <c r="J90" s="78">
        <f t="shared" si="12"/>
        <v>135000</v>
      </c>
      <c r="K90" s="119">
        <v>0</v>
      </c>
      <c r="L90" s="138">
        <v>0</v>
      </c>
      <c r="M90" s="138">
        <v>20705266.98</v>
      </c>
      <c r="N90" s="90">
        <f t="shared" si="13"/>
        <v>20840266.98</v>
      </c>
      <c r="O90" s="146">
        <f>(N90/$N$95)*100</f>
        <v>0.62471295456089448</v>
      </c>
      <c r="P90" s="122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</row>
    <row r="91" spans="1:32" ht="15.75" x14ac:dyDescent="0.25">
      <c r="A91" s="31"/>
      <c r="B91" s="100" t="s">
        <v>44</v>
      </c>
      <c r="C91" s="42"/>
      <c r="D91" s="45"/>
      <c r="E91" s="75">
        <v>1000000</v>
      </c>
      <c r="F91" s="76">
        <v>20500000</v>
      </c>
      <c r="G91" s="77">
        <v>0</v>
      </c>
      <c r="H91" s="77">
        <v>0</v>
      </c>
      <c r="I91" s="76">
        <v>0</v>
      </c>
      <c r="J91" s="78">
        <f t="shared" si="12"/>
        <v>21500000</v>
      </c>
      <c r="K91" s="75">
        <v>0</v>
      </c>
      <c r="L91" s="135">
        <v>0</v>
      </c>
      <c r="M91" s="135">
        <v>364271</v>
      </c>
      <c r="N91" s="79">
        <f t="shared" si="13"/>
        <v>21864271</v>
      </c>
      <c r="O91" s="80">
        <f>(N91/$N$33)*100</f>
        <v>0.33945226188289906</v>
      </c>
      <c r="P91" s="34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x14ac:dyDescent="0.25">
      <c r="A92" s="31"/>
      <c r="B92" s="100" t="s">
        <v>42</v>
      </c>
      <c r="C92" s="42"/>
      <c r="D92" s="45"/>
      <c r="E92" s="75">
        <v>4064715</v>
      </c>
      <c r="F92" s="76">
        <v>0</v>
      </c>
      <c r="G92" s="77">
        <v>0</v>
      </c>
      <c r="H92" s="77">
        <v>0</v>
      </c>
      <c r="I92" s="76">
        <v>0</v>
      </c>
      <c r="J92" s="78">
        <f t="shared" si="12"/>
        <v>4064715</v>
      </c>
      <c r="K92" s="75">
        <v>0</v>
      </c>
      <c r="L92" s="135">
        <v>0</v>
      </c>
      <c r="M92" s="135">
        <v>0</v>
      </c>
      <c r="N92" s="79">
        <f t="shared" si="13"/>
        <v>4064715</v>
      </c>
      <c r="O92" s="80">
        <f>(N92/$N$33)*100</f>
        <v>6.3106458050183695E-2</v>
      </c>
      <c r="P92" s="34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x14ac:dyDescent="0.25">
      <c r="A93" s="31"/>
      <c r="B93" s="100" t="s">
        <v>33</v>
      </c>
      <c r="C93" s="42"/>
      <c r="D93" s="45"/>
      <c r="E93" s="75">
        <v>377495462</v>
      </c>
      <c r="F93" s="76">
        <v>423859490</v>
      </c>
      <c r="G93" s="77">
        <v>75660000</v>
      </c>
      <c r="H93" s="77">
        <v>2121400</v>
      </c>
      <c r="I93" s="76">
        <v>0</v>
      </c>
      <c r="J93" s="78">
        <f t="shared" si="12"/>
        <v>879136352</v>
      </c>
      <c r="K93" s="75">
        <v>36876672</v>
      </c>
      <c r="L93" s="135">
        <v>0</v>
      </c>
      <c r="M93" s="135">
        <v>0</v>
      </c>
      <c r="N93" s="79">
        <f t="shared" si="13"/>
        <v>916013024</v>
      </c>
      <c r="O93" s="80"/>
      <c r="P93" s="34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x14ac:dyDescent="0.25">
      <c r="A94" s="31"/>
      <c r="B94" s="100"/>
      <c r="C94" s="42"/>
      <c r="D94" s="45"/>
      <c r="E94" s="75"/>
      <c r="F94" s="76"/>
      <c r="G94" s="77"/>
      <c r="H94" s="77"/>
      <c r="I94" s="76"/>
      <c r="J94" s="78"/>
      <c r="K94" s="75"/>
      <c r="L94" s="135"/>
      <c r="M94" s="135"/>
      <c r="N94" s="79"/>
      <c r="O94" s="80"/>
      <c r="P94" s="34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x14ac:dyDescent="0.25">
      <c r="A95" s="31"/>
      <c r="B95" s="104" t="s">
        <v>17</v>
      </c>
      <c r="C95" s="105"/>
      <c r="D95" s="106"/>
      <c r="E95" s="107">
        <f>SUM(E77:E94)</f>
        <v>964877039.44000006</v>
      </c>
      <c r="F95" s="108">
        <f t="shared" ref="F95:N95" si="14">SUM(F77:F94)</f>
        <v>847427104</v>
      </c>
      <c r="G95" s="109">
        <f t="shared" si="14"/>
        <v>756696035</v>
      </c>
      <c r="H95" s="109">
        <f t="shared" si="14"/>
        <v>171216396</v>
      </c>
      <c r="I95" s="108">
        <f t="shared" si="14"/>
        <v>7016652.1500000004</v>
      </c>
      <c r="J95" s="110">
        <f t="shared" si="14"/>
        <v>2747233226.5900002</v>
      </c>
      <c r="K95" s="107">
        <f t="shared" si="14"/>
        <v>553195832.40999997</v>
      </c>
      <c r="L95" s="136">
        <f t="shared" si="14"/>
        <v>0</v>
      </c>
      <c r="M95" s="136">
        <f t="shared" si="14"/>
        <v>35545779.980000004</v>
      </c>
      <c r="N95" s="111">
        <f t="shared" si="14"/>
        <v>3335974838.98</v>
      </c>
      <c r="O95" s="112">
        <f>(N95/$N$97)*100</f>
        <v>28.381829276584984</v>
      </c>
      <c r="P95" s="34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x14ac:dyDescent="0.25">
      <c r="A96" s="31"/>
      <c r="B96" s="16"/>
      <c r="C96" s="8"/>
      <c r="D96" s="7"/>
      <c r="E96" s="81"/>
      <c r="F96" s="82"/>
      <c r="G96" s="83"/>
      <c r="H96" s="83"/>
      <c r="I96" s="82"/>
      <c r="J96" s="84"/>
      <c r="K96" s="81"/>
      <c r="L96" s="139"/>
      <c r="M96" s="139"/>
      <c r="N96" s="85"/>
      <c r="O96" s="86"/>
      <c r="P96" s="34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x14ac:dyDescent="0.25">
      <c r="A97" s="31"/>
      <c r="B97" s="102" t="s">
        <v>2</v>
      </c>
      <c r="C97" s="8"/>
      <c r="D97" s="8"/>
      <c r="E97" s="93">
        <f>SUM(E33,E53,E73,E95)</f>
        <v>4380733844.4400005</v>
      </c>
      <c r="F97" s="94">
        <f>SUM(F33,F53,F73,F95)</f>
        <v>4088175525.98</v>
      </c>
      <c r="G97" s="94">
        <f>SUM(G33,G53,G73,G95)</f>
        <v>1806284759</v>
      </c>
      <c r="H97" s="132">
        <f>SUM(H33,H53,H73,H95)</f>
        <v>247475936.28999999</v>
      </c>
      <c r="I97" s="131">
        <f>SUM(I33,I53,I73,I95)</f>
        <v>8587019.1500000004</v>
      </c>
      <c r="J97" s="93">
        <f>SUM(J33,J53,J73,J95)</f>
        <v>10531257084.860001</v>
      </c>
      <c r="K97" s="93">
        <f>SUM(K33,K53,K73,K95)</f>
        <v>1104451641.4099998</v>
      </c>
      <c r="L97" s="140">
        <f>SUM(L33,L53,L73,L95)</f>
        <v>-883531.64000000013</v>
      </c>
      <c r="M97" s="140">
        <f>SUM(M33,M53,M73,M95)</f>
        <v>119085402.42999999</v>
      </c>
      <c r="N97" s="93">
        <f>SUM(N33,N53,N73,N95)</f>
        <v>11753910597.059999</v>
      </c>
      <c r="O97" s="127">
        <f>SUM(O33,O53,O73,O95,)</f>
        <v>100</v>
      </c>
      <c r="P97" s="34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6.5" thickBot="1" x14ac:dyDescent="0.3">
      <c r="A98" s="36"/>
      <c r="B98" s="103"/>
      <c r="C98" s="9"/>
      <c r="D98" s="9"/>
      <c r="E98" s="54"/>
      <c r="F98" s="49"/>
      <c r="G98" s="50"/>
      <c r="H98" s="50"/>
      <c r="I98" s="49"/>
      <c r="J98" s="55"/>
      <c r="K98" s="54"/>
      <c r="L98" s="141"/>
      <c r="M98" s="141"/>
      <c r="N98" s="55"/>
      <c r="O98" s="35"/>
      <c r="P98" s="34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x14ac:dyDescent="0.25">
      <c r="A99" s="36"/>
      <c r="B99" s="142" t="s">
        <v>48</v>
      </c>
      <c r="C99" s="36"/>
      <c r="D99" s="36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8"/>
      <c r="P99" s="34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x14ac:dyDescent="0.25">
      <c r="B100" s="39" t="s">
        <v>22</v>
      </c>
      <c r="E100" s="32"/>
      <c r="F100" s="32"/>
      <c r="G100" s="32"/>
      <c r="J100" s="46"/>
      <c r="K100" s="32"/>
      <c r="L100" s="32"/>
      <c r="M100" s="32"/>
      <c r="N100" s="32"/>
      <c r="O100" s="40"/>
      <c r="P100" s="34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x14ac:dyDescent="0.25">
      <c r="B101" s="39" t="s">
        <v>21</v>
      </c>
      <c r="E101" s="32"/>
      <c r="F101" s="32"/>
      <c r="G101" s="32"/>
      <c r="J101" s="46"/>
      <c r="K101" s="32"/>
      <c r="L101" s="32"/>
      <c r="M101" s="32"/>
      <c r="N101" s="32"/>
      <c r="O101" s="32"/>
      <c r="P101" s="34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x14ac:dyDescent="0.25">
      <c r="B102" s="39" t="s">
        <v>25</v>
      </c>
      <c r="E102" s="32"/>
      <c r="F102" s="32"/>
      <c r="G102" s="32"/>
      <c r="J102" s="46"/>
      <c r="K102" s="32"/>
      <c r="L102" s="32"/>
      <c r="M102" s="32"/>
      <c r="N102" s="32"/>
      <c r="O102" s="32"/>
      <c r="P102" s="34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B103" s="51" t="s">
        <v>49</v>
      </c>
      <c r="E103" s="32"/>
      <c r="F103" s="32"/>
      <c r="G103" s="32"/>
      <c r="J103" s="46"/>
      <c r="K103" s="32"/>
      <c r="L103" s="32"/>
      <c r="M103" s="32"/>
      <c r="N103" s="32" t="s">
        <v>0</v>
      </c>
      <c r="O103" s="32"/>
      <c r="P103" s="34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6.5" x14ac:dyDescent="0.25">
      <c r="B104" s="154" t="s">
        <v>50</v>
      </c>
      <c r="C104" s="155"/>
      <c r="D104" s="155"/>
      <c r="E104" s="156"/>
      <c r="F104" s="156"/>
      <c r="G104" s="156"/>
      <c r="H104" s="155"/>
      <c r="I104" s="155"/>
      <c r="J104" s="46"/>
      <c r="K104" s="32"/>
      <c r="L104" s="32"/>
      <c r="M104" s="32"/>
      <c r="N104" s="32"/>
      <c r="O104" s="32"/>
      <c r="P104" s="34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x14ac:dyDescent="0.25">
      <c r="C105" s="39"/>
      <c r="E105" s="32"/>
      <c r="F105" s="32"/>
      <c r="G105" s="32"/>
      <c r="J105" s="46"/>
      <c r="K105" s="32"/>
      <c r="L105" s="32"/>
      <c r="M105" s="32"/>
      <c r="N105" s="32"/>
      <c r="O105" s="32"/>
      <c r="P105" s="34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x14ac:dyDescent="0.25">
      <c r="C106" s="39"/>
      <c r="E106" s="32"/>
      <c r="F106" s="32"/>
      <c r="G106" s="32"/>
      <c r="J106" s="46"/>
      <c r="K106" s="32"/>
      <c r="L106" s="32"/>
      <c r="M106" s="32"/>
      <c r="N106" s="32"/>
      <c r="O106" s="32"/>
      <c r="P106" s="34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E107" s="32"/>
      <c r="F107" s="32"/>
      <c r="G107" s="32"/>
      <c r="J107" s="46"/>
      <c r="K107" s="32"/>
      <c r="L107" s="32"/>
      <c r="M107" s="32"/>
      <c r="N107" s="32"/>
      <c r="O107" s="32"/>
      <c r="P107" s="34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E108" s="32"/>
      <c r="F108" s="32"/>
      <c r="G108" s="32"/>
      <c r="J108" s="46"/>
      <c r="K108" s="32"/>
      <c r="L108" s="32"/>
      <c r="M108" s="32"/>
      <c r="N108" s="32"/>
      <c r="O108" s="32"/>
      <c r="P108" s="34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E109" s="32"/>
      <c r="F109" s="32"/>
      <c r="G109" s="32"/>
      <c r="J109" s="46"/>
      <c r="K109" s="32"/>
      <c r="L109" s="32"/>
      <c r="M109" s="32"/>
      <c r="N109" s="32"/>
      <c r="O109" s="32"/>
      <c r="P109" s="34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">
      <c r="E110" s="32"/>
      <c r="F110" s="32"/>
      <c r="G110" s="32"/>
      <c r="J110" s="46"/>
      <c r="K110" s="32"/>
      <c r="L110" s="32"/>
      <c r="M110" s="32"/>
      <c r="N110" s="153"/>
      <c r="O110" s="32"/>
      <c r="P110" s="34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">
      <c r="E111" s="32"/>
      <c r="F111" s="32"/>
      <c r="G111" s="32"/>
      <c r="J111" s="46"/>
      <c r="K111" s="32"/>
      <c r="L111" s="32"/>
      <c r="M111" s="32"/>
      <c r="N111" s="32"/>
      <c r="O111" s="32"/>
      <c r="P111" s="34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</sheetData>
  <mergeCells count="3">
    <mergeCell ref="A1:O1"/>
    <mergeCell ref="A2:O2"/>
    <mergeCell ref="A3:O3"/>
  </mergeCells>
  <phoneticPr fontId="0" type="noConversion"/>
  <printOptions horizontalCentered="1" verticalCentered="1"/>
  <pageMargins left="0.25" right="0.25" top="0.75" bottom="1" header="0.5" footer="0.5"/>
  <pageSetup scale="62" fitToHeight="0" orientation="landscape" r:id="rId1"/>
  <headerFooter alignWithMargins="0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t-5</vt:lpstr>
      <vt:lpstr>Print_Area_MI</vt:lpstr>
      <vt:lpstr>'t-5'!Print_Titles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2009-10-26T13:56:09Z</cp:lastPrinted>
  <dcterms:created xsi:type="dcterms:W3CDTF">1999-02-23T19:20:40Z</dcterms:created>
  <dcterms:modified xsi:type="dcterms:W3CDTF">2014-06-30T19:38:58Z</dcterms:modified>
</cp:coreProperties>
</file>