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0" yWindow="5595" windowWidth="19185" windowHeight="6960"/>
  </bookViews>
  <sheets>
    <sheet name="t-7" sheetId="1" r:id="rId1"/>
  </sheets>
  <definedNames>
    <definedName name="_Key1" localSheetId="0" hidden="1">'t-7'!$B$11:$B$48</definedName>
    <definedName name="_Order1" localSheetId="0" hidden="1">255</definedName>
    <definedName name="_Sort" localSheetId="0" hidden="1">'t-7'!$B$11:$AE$48</definedName>
    <definedName name="_xlnm.Print_Area" localSheetId="0">'t-7'!$A$1:$AG$55</definedName>
    <definedName name="Print_Area_MI">'t-7'!$B$1:$AH$55</definedName>
    <definedName name="_xlnm.Print_Titles" localSheetId="0">'t-7'!$A:$B</definedName>
  </definedNames>
  <calcPr calcId="145621"/>
</workbook>
</file>

<file path=xl/calcChain.xml><?xml version="1.0" encoding="utf-8"?>
<calcChain xmlns="http://schemas.openxmlformats.org/spreadsheetml/2006/main">
  <c r="AC48" i="1" l="1"/>
  <c r="AC47" i="1"/>
  <c r="AC46" i="1"/>
  <c r="AC45" i="1"/>
  <c r="AC44" i="1"/>
  <c r="AC43" i="1"/>
  <c r="AC42" i="1"/>
  <c r="AC41" i="1"/>
  <c r="AC40" i="1"/>
  <c r="AC39" i="1"/>
  <c r="AC38" i="1"/>
  <c r="AC37" i="1"/>
  <c r="AC36" i="1"/>
  <c r="AC35" i="1"/>
  <c r="AC34" i="1"/>
  <c r="AC33" i="1"/>
  <c r="AC32" i="1"/>
  <c r="AC31" i="1"/>
  <c r="AC30" i="1"/>
  <c r="AC29" i="1"/>
  <c r="AC28" i="1"/>
  <c r="AC27" i="1"/>
  <c r="AC26" i="1"/>
  <c r="AC25" i="1"/>
  <c r="AC24" i="1"/>
  <c r="AC23" i="1"/>
  <c r="AC22" i="1"/>
  <c r="AC21" i="1"/>
  <c r="AC20" i="1"/>
  <c r="AC19" i="1"/>
  <c r="AC18" i="1"/>
  <c r="AC17" i="1"/>
  <c r="AC16" i="1"/>
  <c r="AC15" i="1"/>
  <c r="AC14" i="1"/>
  <c r="AC13" i="1"/>
  <c r="AC12" i="1"/>
  <c r="AC11" i="1"/>
  <c r="U18" i="1"/>
  <c r="U11" i="1"/>
  <c r="U32" i="1"/>
  <c r="AA50" i="1"/>
  <c r="U14" i="1"/>
  <c r="S50" i="1"/>
  <c r="C50" i="1"/>
  <c r="G50" i="1"/>
  <c r="I50" i="1"/>
  <c r="K50" i="1"/>
  <c r="M50" i="1"/>
  <c r="O50" i="1"/>
  <c r="Q50" i="1"/>
  <c r="U48" i="1"/>
  <c r="E50" i="1"/>
  <c r="U12" i="1"/>
  <c r="U13" i="1"/>
  <c r="U15" i="1"/>
  <c r="U16" i="1"/>
  <c r="U17" i="1"/>
  <c r="U19" i="1"/>
  <c r="AE19" i="1" s="1"/>
  <c r="U20" i="1"/>
  <c r="U21" i="1"/>
  <c r="AE21" i="1" s="1"/>
  <c r="T21" i="1" s="1"/>
  <c r="U22" i="1"/>
  <c r="U23" i="1"/>
  <c r="AE23" i="1" s="1"/>
  <c r="U24" i="1"/>
  <c r="U25" i="1"/>
  <c r="U26" i="1"/>
  <c r="U27" i="1"/>
  <c r="AE27" i="1" s="1"/>
  <c r="U28" i="1"/>
  <c r="U29" i="1"/>
  <c r="AE29" i="1" s="1"/>
  <c r="U30" i="1"/>
  <c r="U31" i="1"/>
  <c r="AE31" i="1" s="1"/>
  <c r="U33" i="1"/>
  <c r="U34" i="1"/>
  <c r="U35" i="1"/>
  <c r="U36" i="1"/>
  <c r="U37" i="1"/>
  <c r="U38" i="1"/>
  <c r="U39" i="1"/>
  <c r="U40" i="1"/>
  <c r="AE40" i="1" s="1"/>
  <c r="U41" i="1"/>
  <c r="U42" i="1"/>
  <c r="AE42" i="1" s="1"/>
  <c r="U43" i="1"/>
  <c r="U44" i="1"/>
  <c r="U45" i="1"/>
  <c r="U46" i="1"/>
  <c r="U47" i="1"/>
  <c r="AE11" i="1"/>
  <c r="R11" i="1" s="1"/>
  <c r="AE48" i="1"/>
  <c r="N48" i="1" s="1"/>
  <c r="W50" i="1"/>
  <c r="Y50" i="1"/>
  <c r="AE25" i="1"/>
  <c r="R25" i="1" s="1"/>
  <c r="AE17" i="1"/>
  <c r="R17" i="1" s="1"/>
  <c r="AE15" i="1"/>
  <c r="R15" i="1" s="1"/>
  <c r="AE34" i="1"/>
  <c r="R34" i="1" s="1"/>
  <c r="D25" i="1"/>
  <c r="N17" i="1"/>
  <c r="P17" i="1"/>
  <c r="AD17" i="1"/>
  <c r="X17" i="1"/>
  <c r="T23" i="1" l="1"/>
  <c r="N23" i="1"/>
  <c r="AD23" i="1"/>
  <c r="H23" i="1"/>
  <c r="Z23" i="1"/>
  <c r="R23" i="1"/>
  <c r="X23" i="1"/>
  <c r="V23" i="1"/>
  <c r="V34" i="1"/>
  <c r="V25" i="1"/>
  <c r="X25" i="1"/>
  <c r="H25" i="1"/>
  <c r="AD42" i="1"/>
  <c r="T42" i="1"/>
  <c r="N31" i="1"/>
  <c r="H31" i="1"/>
  <c r="L29" i="1"/>
  <c r="AD29" i="1"/>
  <c r="AB29" i="1"/>
  <c r="J29" i="1"/>
  <c r="P29" i="1"/>
  <c r="Z29" i="1"/>
  <c r="D29" i="1"/>
  <c r="R19" i="1"/>
  <c r="T19" i="1"/>
  <c r="J34" i="1"/>
  <c r="L25" i="1"/>
  <c r="J23" i="1"/>
  <c r="T17" i="1"/>
  <c r="AD25" i="1"/>
  <c r="V42" i="1"/>
  <c r="P25" i="1"/>
  <c r="F23" i="1"/>
  <c r="D23" i="1"/>
  <c r="L17" i="1"/>
  <c r="AB23" i="1"/>
  <c r="F25" i="1"/>
  <c r="AE12" i="1"/>
  <c r="T12" i="1" s="1"/>
  <c r="AE14" i="1"/>
  <c r="R14" i="1" s="1"/>
  <c r="AE36" i="1"/>
  <c r="R36" i="1" s="1"/>
  <c r="AE38" i="1"/>
  <c r="X38" i="1" s="1"/>
  <c r="AE46" i="1"/>
  <c r="AB46" i="1" s="1"/>
  <c r="R12" i="1"/>
  <c r="H12" i="1"/>
  <c r="Z12" i="1"/>
  <c r="X12" i="1"/>
  <c r="R38" i="1"/>
  <c r="AD12" i="1"/>
  <c r="AB34" i="1"/>
  <c r="D31" i="1"/>
  <c r="AB31" i="1"/>
  <c r="D21" i="1"/>
  <c r="P31" i="1"/>
  <c r="AC50" i="1"/>
  <c r="L14" i="1"/>
  <c r="R27" i="1"/>
  <c r="J27" i="1"/>
  <c r="N25" i="1"/>
  <c r="V17" i="1"/>
  <c r="J25" i="1"/>
  <c r="Z42" i="1"/>
  <c r="F17" i="1"/>
  <c r="H17" i="1"/>
  <c r="Z25" i="1"/>
  <c r="Z17" i="1"/>
  <c r="N29" i="1"/>
  <c r="L23" i="1"/>
  <c r="D17" i="1"/>
  <c r="P23" i="1"/>
  <c r="AD34" i="1"/>
  <c r="R46" i="1"/>
  <c r="X40" i="1"/>
  <c r="AB40" i="1"/>
  <c r="T40" i="1"/>
  <c r="F40" i="1"/>
  <c r="V40" i="1"/>
  <c r="Z36" i="1"/>
  <c r="AE44" i="1"/>
  <c r="AD44" i="1" s="1"/>
  <c r="AE16" i="1"/>
  <c r="AE13" i="1"/>
  <c r="T13" i="1" s="1"/>
  <c r="F48" i="1"/>
  <c r="F34" i="1"/>
  <c r="D34" i="1"/>
  <c r="AD40" i="1"/>
  <c r="H34" i="1"/>
  <c r="N21" i="1"/>
  <c r="X19" i="1"/>
  <c r="AE47" i="1"/>
  <c r="AE45" i="1"/>
  <c r="AB45" i="1" s="1"/>
  <c r="AE43" i="1"/>
  <c r="R43" i="1" s="1"/>
  <c r="AE41" i="1"/>
  <c r="L41" i="1" s="1"/>
  <c r="AE39" i="1"/>
  <c r="P39" i="1" s="1"/>
  <c r="AE37" i="1"/>
  <c r="AD37" i="1" s="1"/>
  <c r="AE35" i="1"/>
  <c r="H35" i="1" s="1"/>
  <c r="AE33" i="1"/>
  <c r="P33" i="1" s="1"/>
  <c r="AE30" i="1"/>
  <c r="Z30" i="1" s="1"/>
  <c r="AE28" i="1"/>
  <c r="AB28" i="1" s="1"/>
  <c r="AE26" i="1"/>
  <c r="D26" i="1" s="1"/>
  <c r="AE24" i="1"/>
  <c r="Z24" i="1" s="1"/>
  <c r="AE22" i="1"/>
  <c r="D22" i="1" s="1"/>
  <c r="AE20" i="1"/>
  <c r="Z20" i="1" s="1"/>
  <c r="AE32" i="1"/>
  <c r="AB32" i="1" s="1"/>
  <c r="AE18" i="1"/>
  <c r="AD18" i="1" s="1"/>
  <c r="D43" i="1"/>
  <c r="V36" i="1"/>
  <c r="R21" i="1"/>
  <c r="L21" i="1"/>
  <c r="N36" i="1"/>
  <c r="J40" i="1"/>
  <c r="V16" i="1"/>
  <c r="R40" i="1"/>
  <c r="J36" i="1"/>
  <c r="J15" i="1"/>
  <c r="F19" i="1"/>
  <c r="V15" i="1"/>
  <c r="V19" i="1"/>
  <c r="D14" i="1"/>
  <c r="T14" i="1"/>
  <c r="D40" i="1"/>
  <c r="V21" i="1"/>
  <c r="T29" i="1"/>
  <c r="X29" i="1"/>
  <c r="J46" i="1"/>
  <c r="F29" i="1"/>
  <c r="J21" i="1"/>
  <c r="V29" i="1"/>
  <c r="P12" i="1"/>
  <c r="H29" i="1"/>
  <c r="R29" i="1"/>
  <c r="N40" i="1"/>
  <c r="Z40" i="1"/>
  <c r="F36" i="1"/>
  <c r="H40" i="1"/>
  <c r="Z33" i="1"/>
  <c r="T36" i="1"/>
  <c r="X21" i="1"/>
  <c r="P21" i="1"/>
  <c r="AB21" i="1"/>
  <c r="H21" i="1"/>
  <c r="Z21" i="1"/>
  <c r="P36" i="1"/>
  <c r="D15" i="1"/>
  <c r="L40" i="1"/>
  <c r="N27" i="1"/>
  <c r="N19" i="1"/>
  <c r="AB11" i="1"/>
  <c r="Z48" i="1"/>
  <c r="F21" i="1"/>
  <c r="P27" i="1"/>
  <c r="AD21" i="1"/>
  <c r="T15" i="1"/>
  <c r="X18" i="1"/>
  <c r="L19" i="1"/>
  <c r="Z14" i="1"/>
  <c r="N14" i="1"/>
  <c r="V14" i="1"/>
  <c r="P42" i="1"/>
  <c r="J38" i="1"/>
  <c r="T34" i="1"/>
  <c r="AB42" i="1"/>
  <c r="P38" i="1"/>
  <c r="L34" i="1"/>
  <c r="Z34" i="1"/>
  <c r="F30" i="1"/>
  <c r="D42" i="1"/>
  <c r="N34" i="1"/>
  <c r="J42" i="1"/>
  <c r="Z38" i="1"/>
  <c r="P34" i="1"/>
  <c r="T22" i="1"/>
  <c r="N42" i="1"/>
  <c r="X34" i="1"/>
  <c r="X42" i="1"/>
  <c r="F38" i="1"/>
  <c r="Z15" i="1"/>
  <c r="H15" i="1"/>
  <c r="L11" i="1"/>
  <c r="AB27" i="1"/>
  <c r="L48" i="1"/>
  <c r="H48" i="1"/>
  <c r="D27" i="1"/>
  <c r="J48" i="1"/>
  <c r="Z19" i="1"/>
  <c r="N38" i="1"/>
  <c r="AD27" i="1"/>
  <c r="P48" i="1"/>
  <c r="V27" i="1"/>
  <c r="AB36" i="1"/>
  <c r="AB17" i="1"/>
  <c r="T25" i="1"/>
  <c r="AB25" i="1"/>
  <c r="P40" i="1"/>
  <c r="J17" i="1"/>
  <c r="L36" i="1"/>
  <c r="AB48" i="1"/>
  <c r="X48" i="1"/>
  <c r="X11" i="1"/>
  <c r="D48" i="1"/>
  <c r="T48" i="1"/>
  <c r="Z11" i="1"/>
  <c r="J39" i="1"/>
  <c r="AD48" i="1"/>
  <c r="V48" i="1"/>
  <c r="R48" i="1"/>
  <c r="F39" i="1"/>
  <c r="F11" i="1"/>
  <c r="AB47" i="1"/>
  <c r="R47" i="1"/>
  <c r="X47" i="1"/>
  <c r="N47" i="1"/>
  <c r="V46" i="1"/>
  <c r="V11" i="1"/>
  <c r="J43" i="1"/>
  <c r="AD43" i="1"/>
  <c r="T41" i="1"/>
  <c r="X37" i="1"/>
  <c r="R37" i="1"/>
  <c r="T35" i="1"/>
  <c r="P35" i="1"/>
  <c r="R35" i="1"/>
  <c r="J35" i="1"/>
  <c r="AB35" i="1"/>
  <c r="Z35" i="1"/>
  <c r="L33" i="1"/>
  <c r="H30" i="1"/>
  <c r="L30" i="1"/>
  <c r="T30" i="1"/>
  <c r="P30" i="1"/>
  <c r="AD28" i="1"/>
  <c r="D28" i="1"/>
  <c r="Z28" i="1"/>
  <c r="R26" i="1"/>
  <c r="F26" i="1"/>
  <c r="T26" i="1"/>
  <c r="L24" i="1"/>
  <c r="X22" i="1"/>
  <c r="R22" i="1"/>
  <c r="H22" i="1"/>
  <c r="Z22" i="1"/>
  <c r="P22" i="1"/>
  <c r="L20" i="1"/>
  <c r="F16" i="1"/>
  <c r="T16" i="1"/>
  <c r="X16" i="1"/>
  <c r="Z32" i="1"/>
  <c r="AD32" i="1"/>
  <c r="P32" i="1"/>
  <c r="N32" i="1"/>
  <c r="X44" i="1"/>
  <c r="D44" i="1"/>
  <c r="Z43" i="1"/>
  <c r="F43" i="1"/>
  <c r="AD30" i="1"/>
  <c r="P16" i="1"/>
  <c r="AB30" i="1"/>
  <c r="J22" i="1"/>
  <c r="J33" i="1"/>
  <c r="AD14" i="1"/>
  <c r="H19" i="1"/>
  <c r="AD19" i="1"/>
  <c r="F14" i="1"/>
  <c r="H14" i="1"/>
  <c r="X14" i="1"/>
  <c r="AB14" i="1"/>
  <c r="P14" i="1"/>
  <c r="J14" i="1"/>
  <c r="J47" i="1"/>
  <c r="V47" i="1"/>
  <c r="T47" i="1"/>
  <c r="H47" i="1"/>
  <c r="L42" i="1"/>
  <c r="Z46" i="1"/>
  <c r="R42" i="1"/>
  <c r="H42" i="1"/>
  <c r="P18" i="1"/>
  <c r="F42" i="1"/>
  <c r="D18" i="1"/>
  <c r="X46" i="1"/>
  <c r="N15" i="1"/>
  <c r="AD15" i="1"/>
  <c r="F15" i="1"/>
  <c r="AB15" i="1"/>
  <c r="AD11" i="1"/>
  <c r="N39" i="1"/>
  <c r="L15" i="1"/>
  <c r="AB19" i="1"/>
  <c r="AB39" i="1"/>
  <c r="X27" i="1"/>
  <c r="X15" i="1"/>
  <c r="L27" i="1"/>
  <c r="H11" i="1"/>
  <c r="D39" i="1"/>
  <c r="D19" i="1"/>
  <c r="D11" i="1"/>
  <c r="J11" i="1"/>
  <c r="P15" i="1"/>
  <c r="P19" i="1"/>
  <c r="F27" i="1"/>
  <c r="Z27" i="1"/>
  <c r="R18" i="1"/>
  <c r="T27" i="1"/>
  <c r="H27" i="1"/>
  <c r="J19" i="1"/>
  <c r="N11" i="1"/>
  <c r="T11" i="1"/>
  <c r="P11" i="1"/>
  <c r="P45" i="1"/>
  <c r="V45" i="1"/>
  <c r="Z13" i="1"/>
  <c r="H13" i="1"/>
  <c r="V13" i="1"/>
  <c r="R13" i="1"/>
  <c r="F13" i="1"/>
  <c r="L13" i="1"/>
  <c r="X13" i="1"/>
  <c r="AB13" i="1"/>
  <c r="AG48" i="1"/>
  <c r="U50" i="1"/>
  <c r="V31" i="1"/>
  <c r="F31" i="1"/>
  <c r="AD31" i="1"/>
  <c r="T31" i="1"/>
  <c r="X31" i="1"/>
  <c r="L31" i="1"/>
  <c r="R31" i="1"/>
  <c r="J31" i="1"/>
  <c r="Z31" i="1"/>
  <c r="H38" i="1" l="1"/>
  <c r="AG13" i="1"/>
  <c r="AG34" i="1"/>
  <c r="AG28" i="1"/>
  <c r="J45" i="1"/>
  <c r="AD45" i="1"/>
  <c r="T18" i="1"/>
  <c r="N44" i="1"/>
  <c r="L44" i="1"/>
  <c r="R44" i="1"/>
  <c r="AB20" i="1"/>
  <c r="F24" i="1"/>
  <c r="R33" i="1"/>
  <c r="AB37" i="1"/>
  <c r="N41" i="1"/>
  <c r="AD41" i="1"/>
  <c r="V38" i="1"/>
  <c r="AB38" i="1"/>
  <c r="P20" i="1"/>
  <c r="L38" i="1"/>
  <c r="J26" i="1"/>
  <c r="Z26" i="1"/>
  <c r="H43" i="1"/>
  <c r="R39" i="1"/>
  <c r="D38" i="1"/>
  <c r="T38" i="1"/>
  <c r="AD38" i="1"/>
  <c r="AG45" i="1"/>
  <c r="AE50" i="1"/>
  <c r="AG18" i="1"/>
  <c r="AG42" i="1"/>
  <c r="AG17" i="1"/>
  <c r="AG38" i="1"/>
  <c r="X45" i="1"/>
  <c r="R45" i="1"/>
  <c r="H45" i="1"/>
  <c r="Z45" i="1"/>
  <c r="L46" i="1"/>
  <c r="D46" i="1"/>
  <c r="V20" i="1"/>
  <c r="F18" i="1"/>
  <c r="H46" i="1"/>
  <c r="AB33" i="1"/>
  <c r="H37" i="1"/>
  <c r="L37" i="1"/>
  <c r="AB16" i="1"/>
  <c r="P28" i="1"/>
  <c r="F37" i="1"/>
  <c r="H16" i="1"/>
  <c r="AD16" i="1"/>
  <c r="D20" i="1"/>
  <c r="F20" i="1"/>
  <c r="AD20" i="1"/>
  <c r="P24" i="1"/>
  <c r="H24" i="1"/>
  <c r="R28" i="1"/>
  <c r="J28" i="1"/>
  <c r="L28" i="1"/>
  <c r="D33" i="1"/>
  <c r="X33" i="1"/>
  <c r="D37" i="1"/>
  <c r="P37" i="1"/>
  <c r="D41" i="1"/>
  <c r="F41" i="1"/>
  <c r="X41" i="1"/>
  <c r="R41" i="1"/>
  <c r="X36" i="1"/>
  <c r="N24" i="1"/>
  <c r="AD36" i="1"/>
  <c r="AB12" i="1"/>
  <c r="T46" i="1"/>
  <c r="H36" i="1"/>
  <c r="N20" i="1"/>
  <c r="F12" i="1"/>
  <c r="N46" i="1"/>
  <c r="D36" i="1"/>
  <c r="P46" i="1"/>
  <c r="F46" i="1"/>
  <c r="AD46" i="1"/>
  <c r="N12" i="1"/>
  <c r="J12" i="1"/>
  <c r="V12" i="1"/>
  <c r="L12" i="1"/>
  <c r="D12" i="1"/>
  <c r="K51" i="1"/>
  <c r="W51" i="1"/>
  <c r="AF35" i="1"/>
  <c r="AF23" i="1"/>
  <c r="AF31" i="1"/>
  <c r="AF21" i="1"/>
  <c r="AF40" i="1"/>
  <c r="AF38" i="1"/>
  <c r="AF27" i="1"/>
  <c r="AG41" i="1"/>
  <c r="AG16" i="1"/>
  <c r="AG39" i="1"/>
  <c r="N13" i="1"/>
  <c r="J13" i="1"/>
  <c r="AG20" i="1"/>
  <c r="AG23" i="1"/>
  <c r="AD13" i="1"/>
  <c r="AG14" i="1"/>
  <c r="AG24" i="1"/>
  <c r="AG30" i="1"/>
  <c r="P13" i="1"/>
  <c r="AG21" i="1"/>
  <c r="AG19" i="1"/>
  <c r="D13" i="1"/>
  <c r="H39" i="1"/>
  <c r="Z39" i="1"/>
  <c r="AD39" i="1"/>
  <c r="V30" i="1"/>
  <c r="T39" i="1"/>
  <c r="X39" i="1"/>
  <c r="V26" i="1"/>
  <c r="L47" i="1"/>
  <c r="D47" i="1"/>
  <c r="V43" i="1"/>
  <c r="X26" i="1"/>
  <c r="V22" i="1"/>
  <c r="AB26" i="1"/>
  <c r="N26" i="1"/>
  <c r="T32" i="1"/>
  <c r="H32" i="1"/>
  <c r="P26" i="1"/>
  <c r="F22" i="1"/>
  <c r="AD26" i="1"/>
  <c r="N43" i="1"/>
  <c r="X43" i="1"/>
  <c r="F44" i="1"/>
  <c r="H44" i="1"/>
  <c r="J44" i="1"/>
  <c r="X32" i="1"/>
  <c r="D32" i="1"/>
  <c r="J32" i="1"/>
  <c r="F32" i="1"/>
  <c r="AB22" i="1"/>
  <c r="AD22" i="1"/>
  <c r="L22" i="1"/>
  <c r="H26" i="1"/>
  <c r="R30" i="1"/>
  <c r="N30" i="1"/>
  <c r="X30" i="1"/>
  <c r="N35" i="1"/>
  <c r="V35" i="1"/>
  <c r="X35" i="1"/>
  <c r="F35" i="1"/>
  <c r="AD35" i="1"/>
  <c r="L35" i="1"/>
  <c r="D35" i="1"/>
  <c r="T43" i="1"/>
  <c r="L43" i="1"/>
  <c r="AB43" i="1"/>
  <c r="V39" i="1"/>
  <c r="Z47" i="1"/>
  <c r="AD47" i="1"/>
  <c r="F47" i="1"/>
  <c r="P47" i="1"/>
  <c r="L39" i="1"/>
  <c r="P43" i="1"/>
  <c r="L26" i="1"/>
  <c r="N22" i="1"/>
  <c r="L32" i="1"/>
  <c r="V32" i="1"/>
  <c r="R32" i="1"/>
  <c r="D30" i="1"/>
  <c r="J30" i="1"/>
  <c r="AB44" i="1"/>
  <c r="P44" i="1"/>
  <c r="Z44" i="1"/>
  <c r="V44" i="1"/>
  <c r="T44" i="1"/>
  <c r="AF24" i="1"/>
  <c r="T20" i="1"/>
  <c r="AG47" i="1"/>
  <c r="AG43" i="1"/>
  <c r="AG25" i="1"/>
  <c r="AG32" i="1"/>
  <c r="AG11" i="1"/>
  <c r="AG22" i="1"/>
  <c r="AG29" i="1"/>
  <c r="AG36" i="1"/>
  <c r="AG35" i="1"/>
  <c r="AG31" i="1"/>
  <c r="AG33" i="1"/>
  <c r="AG40" i="1"/>
  <c r="AG27" i="1"/>
  <c r="AG15" i="1"/>
  <c r="AG46" i="1"/>
  <c r="AG37" i="1"/>
  <c r="AG44" i="1"/>
  <c r="AG12" i="1"/>
  <c r="AG26" i="1"/>
  <c r="F45" i="1"/>
  <c r="N45" i="1"/>
  <c r="T45" i="1"/>
  <c r="D45" i="1"/>
  <c r="L45" i="1"/>
  <c r="N18" i="1"/>
  <c r="V33" i="1"/>
  <c r="AB18" i="1"/>
  <c r="V28" i="1"/>
  <c r="L18" i="1"/>
  <c r="J18" i="1"/>
  <c r="J24" i="1"/>
  <c r="V37" i="1"/>
  <c r="N16" i="1"/>
  <c r="V24" i="1"/>
  <c r="F28" i="1"/>
  <c r="AB24" i="1"/>
  <c r="D24" i="1"/>
  <c r="L16" i="1"/>
  <c r="D16" i="1"/>
  <c r="Z16" i="1"/>
  <c r="J16" i="1"/>
  <c r="R16" i="1"/>
  <c r="J20" i="1"/>
  <c r="R20" i="1"/>
  <c r="X20" i="1"/>
  <c r="H20" i="1"/>
  <c r="X24" i="1"/>
  <c r="R24" i="1"/>
  <c r="T24" i="1"/>
  <c r="N28" i="1"/>
  <c r="T28" i="1"/>
  <c r="H28" i="1"/>
  <c r="X28" i="1"/>
  <c r="F33" i="1"/>
  <c r="N33" i="1"/>
  <c r="T33" i="1"/>
  <c r="AD33" i="1"/>
  <c r="H33" i="1"/>
  <c r="T37" i="1"/>
  <c r="Z37" i="1"/>
  <c r="N37" i="1"/>
  <c r="J37" i="1"/>
  <c r="J41" i="1"/>
  <c r="V41" i="1"/>
  <c r="P41" i="1"/>
  <c r="H41" i="1"/>
  <c r="Z41" i="1"/>
  <c r="V18" i="1"/>
  <c r="AD24" i="1"/>
  <c r="H18" i="1"/>
  <c r="Z18" i="1"/>
  <c r="AB41" i="1"/>
  <c r="AF28" i="1"/>
  <c r="Y51" i="1"/>
  <c r="AF44" i="1"/>
  <c r="I51" i="1"/>
  <c r="U51" i="1"/>
  <c r="AF37" i="1"/>
  <c r="S51" i="1"/>
  <c r="AF15" i="1"/>
  <c r="AF18" i="1"/>
  <c r="AF30" i="1"/>
  <c r="AF17" i="1"/>
  <c r="AF45" i="1"/>
  <c r="M51" i="1"/>
  <c r="AF46" i="1"/>
  <c r="AF25" i="1"/>
  <c r="AF12" i="1"/>
  <c r="C51" i="1"/>
  <c r="AF32" i="1"/>
  <c r="AF22" i="1"/>
  <c r="AF39" i="1"/>
  <c r="AC51" i="1"/>
  <c r="AF36" i="1"/>
  <c r="AF34" i="1"/>
  <c r="AF43" i="1"/>
  <c r="AF14" i="1"/>
  <c r="AF20" i="1"/>
  <c r="AA51" i="1"/>
  <c r="Q51" i="1"/>
  <c r="AF16" i="1"/>
  <c r="AF42" i="1"/>
  <c r="G51" i="1"/>
  <c r="AF11" i="1"/>
  <c r="AF26" i="1"/>
  <c r="E51" i="1"/>
  <c r="O51" i="1"/>
  <c r="AF48" i="1"/>
  <c r="AF41" i="1"/>
  <c r="AF13" i="1"/>
  <c r="AF47" i="1" l="1"/>
  <c r="AF29" i="1"/>
  <c r="AF19" i="1"/>
  <c r="AF33" i="1"/>
  <c r="AE51" i="1"/>
  <c r="AF50" i="1" l="1"/>
</calcChain>
</file>

<file path=xl/sharedStrings.xml><?xml version="1.0" encoding="utf-8"?>
<sst xmlns="http://schemas.openxmlformats.org/spreadsheetml/2006/main" count="100" uniqueCount="78">
  <si>
    <t xml:space="preserve"> </t>
  </si>
  <si>
    <t>OPERATING</t>
  </si>
  <si>
    <t xml:space="preserve">  </t>
  </si>
  <si>
    <t>CAPITAL</t>
  </si>
  <si>
    <t>%</t>
  </si>
  <si>
    <t>TOTAL</t>
  </si>
  <si>
    <t>URB. AREA.</t>
  </si>
  <si>
    <t xml:space="preserve">% </t>
  </si>
  <si>
    <t>% OF</t>
  </si>
  <si>
    <t>PROGRAM</t>
  </si>
  <si>
    <t>FORMULA</t>
  </si>
  <si>
    <t>OBLIGATED</t>
  </si>
  <si>
    <t xml:space="preserve">     TOTAL</t>
  </si>
  <si>
    <t xml:space="preserve">     % of Total</t>
  </si>
  <si>
    <t>Atlanta, GA</t>
  </si>
  <si>
    <t>Baltimore, MD</t>
  </si>
  <si>
    <t>Cleveland, OH</t>
  </si>
  <si>
    <t>Detroit, MI</t>
  </si>
  <si>
    <t>Houston, TX</t>
  </si>
  <si>
    <t>Milwaukee, WI</t>
  </si>
  <si>
    <t>New Orleans, LA</t>
  </si>
  <si>
    <t>Pittsburgh, PA</t>
  </si>
  <si>
    <t>Sacramento, CA</t>
  </si>
  <si>
    <t>San Antonio, TX</t>
  </si>
  <si>
    <t>San Diego, CA</t>
  </si>
  <si>
    <t>San Jose, CA</t>
  </si>
  <si>
    <t>San Juan, PR</t>
  </si>
  <si>
    <t>Seattle, WA</t>
  </si>
  <si>
    <t xml:space="preserve">                 % of Total (last column) is the UZA percentage of the total for all large UZAs.  Others are the program percentages by UZA.</t>
  </si>
  <si>
    <t>CAPITAL OBLIGATIONS</t>
  </si>
  <si>
    <t>UZA</t>
  </si>
  <si>
    <t>URBANIZED AREAS OVER 1 MILLION POPULATION</t>
  </si>
  <si>
    <t>JOB</t>
  </si>
  <si>
    <t>ACCESS</t>
  </si>
  <si>
    <t>Rank</t>
  </si>
  <si>
    <t>Cincinnati, OH-KY-IN</t>
  </si>
  <si>
    <t>Virginia Beach, VA</t>
  </si>
  <si>
    <t>Providence, RI-MA</t>
  </si>
  <si>
    <t>Orlando, FL</t>
  </si>
  <si>
    <t>Miami, FL</t>
  </si>
  <si>
    <t>Las Vegas, NV</t>
  </si>
  <si>
    <t>Indianapolis, IN</t>
  </si>
  <si>
    <t>Columbus, OH</t>
  </si>
  <si>
    <t>Portland, OR-WA</t>
  </si>
  <si>
    <t>Boston, MA--NH--RI</t>
  </si>
  <si>
    <t>Chicago, IL-IN</t>
  </si>
  <si>
    <t>Dallas--Fort Worth--Arlington, TX</t>
  </si>
  <si>
    <t>Denver--Aurora, CO</t>
  </si>
  <si>
    <t>Kansas City, MO-KS</t>
  </si>
  <si>
    <t>Minneapolis--St. Paul, MN</t>
  </si>
  <si>
    <t>New York--Newark, NY-NJ-CT</t>
  </si>
  <si>
    <t>Philadelphia, PA-NJ-DE-MD</t>
  </si>
  <si>
    <t>Phoenix--Mesa, AZ</t>
  </si>
  <si>
    <t>Riverside--San Bernardino, CA</t>
  </si>
  <si>
    <t>San Francisco--Oakland, CA</t>
  </si>
  <si>
    <t>St. Louis, MO-IL</t>
  </si>
  <si>
    <t>Tampa--St. Petersburg, FL</t>
  </si>
  <si>
    <t>Washington, DC-VA-MD</t>
  </si>
  <si>
    <t>TABLE 7</t>
  </si>
  <si>
    <t>Los Angeles--Long Beach--Santa Ana, CA</t>
  </si>
  <si>
    <t>ALTERNATIVE</t>
  </si>
  <si>
    <t>ANALYSIS</t>
  </si>
  <si>
    <t xml:space="preserve">CLEAN </t>
  </si>
  <si>
    <t>FUELS</t>
  </si>
  <si>
    <t>FREEDOM</t>
  </si>
  <si>
    <t>NEW</t>
  </si>
  <si>
    <t xml:space="preserve">NOTE:    Capital obligations for Urb. Area Formula. Alternative Analysis, Capital, New Freedom, JARC and Emergency Suppl./ FHWA include planning.  </t>
  </si>
  <si>
    <t>JOB ACCESS</t>
  </si>
  <si>
    <t xml:space="preserve">FHWA TRF / </t>
  </si>
  <si>
    <t>EMER SUPPL.</t>
  </si>
  <si>
    <t xml:space="preserve">PAUL S. </t>
  </si>
  <si>
    <t>URBANIZED</t>
  </si>
  <si>
    <t>AREA</t>
  </si>
  <si>
    <t>REV. COM</t>
  </si>
  <si>
    <t>TRAN. PARKS</t>
  </si>
  <si>
    <t xml:space="preserve">SARBANES </t>
  </si>
  <si>
    <t>CAPITAL (including Planning) AND OPERATING OBLIGATIONS FOR FY 2011</t>
  </si>
  <si>
    <t>TIGGER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</si>
</sst>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5" formatCode="&quot;$&quot;#,##0_);\(&quot;$&quot;#,##0\)"/>
    <numFmt numFmtId="164" formatCode="#,##0.0_);\(#,##0.0\)"/>
    <numFmt numFmtId="165" formatCode="0.00E+00_)"/>
    <numFmt numFmtId="166" formatCode="&quot;$&quot;#,##0"/>
  </numFmts>
  <fonts count="5" x14ac:knownFonts="1">
    <font>
      <sz val="12"/>
      <name val="Arial"/>
    </font>
    <font>
      <b/>
      <sz val="1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color indexed="53"/>
      <name val="Arial"/>
      <family val="2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/>
      <right/>
      <top style="thick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dotted">
        <color indexed="8"/>
      </bottom>
      <diagonal/>
    </border>
    <border>
      <left/>
      <right/>
      <top/>
      <bottom style="dotted">
        <color indexed="8"/>
      </bottom>
      <diagonal/>
    </border>
    <border>
      <left/>
      <right style="thin">
        <color indexed="8"/>
      </right>
      <top/>
      <bottom style="dotted">
        <color indexed="8"/>
      </bottom>
      <diagonal/>
    </border>
    <border>
      <left/>
      <right/>
      <top style="hair">
        <color indexed="8"/>
      </top>
      <bottom/>
      <diagonal/>
    </border>
    <border>
      <left/>
      <right style="thin">
        <color indexed="8"/>
      </right>
      <top style="hair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/>
      <top style="thick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</borders>
  <cellStyleXfs count="1">
    <xf numFmtId="165" fontId="0" fillId="0" borderId="0"/>
  </cellStyleXfs>
  <cellXfs count="126">
    <xf numFmtId="165" fontId="0" fillId="0" borderId="0" xfId="0"/>
    <xf numFmtId="165" fontId="1" fillId="0" borderId="0" xfId="0" applyFont="1"/>
    <xf numFmtId="3" fontId="0" fillId="0" borderId="0" xfId="0" applyNumberFormat="1"/>
    <xf numFmtId="3" fontId="1" fillId="0" borderId="0" xfId="0" applyNumberFormat="1" applyFont="1"/>
    <xf numFmtId="165" fontId="2" fillId="0" borderId="1" xfId="0" applyFont="1" applyBorder="1"/>
    <xf numFmtId="3" fontId="2" fillId="0" borderId="1" xfId="0" applyNumberFormat="1" applyFont="1" applyBorder="1"/>
    <xf numFmtId="165" fontId="2" fillId="0" borderId="0" xfId="0" applyFont="1"/>
    <xf numFmtId="165" fontId="2" fillId="0" borderId="0" xfId="0" applyFont="1" applyBorder="1"/>
    <xf numFmtId="3" fontId="3" fillId="0" borderId="0" xfId="0" applyNumberFormat="1" applyFont="1" applyBorder="1"/>
    <xf numFmtId="165" fontId="3" fillId="0" borderId="0" xfId="0" applyFont="1" applyBorder="1"/>
    <xf numFmtId="165" fontId="3" fillId="0" borderId="2" xfId="0" applyFont="1" applyFill="1" applyBorder="1"/>
    <xf numFmtId="3" fontId="3" fillId="0" borderId="2" xfId="0" applyNumberFormat="1" applyFont="1" applyFill="1" applyBorder="1"/>
    <xf numFmtId="3" fontId="3" fillId="0" borderId="2" xfId="0" applyNumberFormat="1" applyFont="1" applyFill="1" applyBorder="1" applyAlignment="1">
      <alignment horizontal="center"/>
    </xf>
    <xf numFmtId="165" fontId="2" fillId="0" borderId="2" xfId="0" applyFont="1" applyFill="1" applyBorder="1"/>
    <xf numFmtId="165" fontId="2" fillId="0" borderId="3" xfId="0" applyFont="1" applyFill="1" applyBorder="1"/>
    <xf numFmtId="165" fontId="2" fillId="0" borderId="4" xfId="0" applyFont="1" applyFill="1" applyBorder="1"/>
    <xf numFmtId="3" fontId="2" fillId="0" borderId="0" xfId="0" applyNumberFormat="1" applyFont="1" applyFill="1" applyBorder="1"/>
    <xf numFmtId="165" fontId="2" fillId="0" borderId="0" xfId="0" applyFont="1" applyFill="1" applyBorder="1"/>
    <xf numFmtId="165" fontId="3" fillId="0" borderId="3" xfId="0" applyFont="1" applyBorder="1"/>
    <xf numFmtId="165" fontId="3" fillId="0" borderId="4" xfId="0" applyFont="1" applyBorder="1"/>
    <xf numFmtId="3" fontId="3" fillId="0" borderId="0" xfId="0" applyNumberFormat="1" applyFont="1" applyBorder="1" applyAlignment="1">
      <alignment horizontal="center"/>
    </xf>
    <xf numFmtId="165" fontId="3" fillId="0" borderId="0" xfId="0" applyFont="1" applyFill="1" applyBorder="1" applyAlignment="1">
      <alignment horizontal="center"/>
    </xf>
    <xf numFmtId="3" fontId="3" fillId="0" borderId="0" xfId="0" applyNumberFormat="1" applyFont="1" applyFill="1" applyBorder="1" applyAlignment="1">
      <alignment horizontal="center"/>
    </xf>
    <xf numFmtId="165" fontId="3" fillId="0" borderId="5" xfId="0" applyFont="1" applyFill="1" applyBorder="1" applyAlignment="1">
      <alignment horizontal="center"/>
    </xf>
    <xf numFmtId="165" fontId="3" fillId="0" borderId="6" xfId="0" applyFont="1" applyFill="1" applyBorder="1" applyAlignment="1">
      <alignment horizontal="center"/>
    </xf>
    <xf numFmtId="165" fontId="3" fillId="0" borderId="0" xfId="0" applyFont="1" applyBorder="1" applyAlignment="1">
      <alignment horizontal="center"/>
    </xf>
    <xf numFmtId="165" fontId="3" fillId="0" borderId="0" xfId="0" applyFont="1"/>
    <xf numFmtId="37" fontId="2" fillId="0" borderId="0" xfId="0" applyNumberFormat="1" applyFont="1" applyProtection="1"/>
    <xf numFmtId="165" fontId="2" fillId="0" borderId="0" xfId="0" applyFont="1" applyFill="1"/>
    <xf numFmtId="3" fontId="2" fillId="0" borderId="0" xfId="0" applyNumberFormat="1" applyFont="1" applyFill="1"/>
    <xf numFmtId="165" fontId="2" fillId="0" borderId="5" xfId="0" applyFont="1" applyFill="1" applyBorder="1"/>
    <xf numFmtId="165" fontId="2" fillId="0" borderId="6" xfId="0" applyFont="1" applyFill="1" applyBorder="1"/>
    <xf numFmtId="165" fontId="2" fillId="0" borderId="3" xfId="0" applyFont="1" applyBorder="1"/>
    <xf numFmtId="166" fontId="2" fillId="0" borderId="3" xfId="0" applyNumberFormat="1" applyFont="1" applyBorder="1"/>
    <xf numFmtId="164" fontId="2" fillId="0" borderId="2" xfId="0" applyNumberFormat="1" applyFont="1" applyBorder="1" applyProtection="1"/>
    <xf numFmtId="166" fontId="2" fillId="0" borderId="2" xfId="0" applyNumberFormat="1" applyFont="1" applyBorder="1"/>
    <xf numFmtId="166" fontId="2" fillId="0" borderId="2" xfId="0" applyNumberFormat="1" applyFont="1" applyBorder="1" applyProtection="1"/>
    <xf numFmtId="166" fontId="2" fillId="0" borderId="3" xfId="0" applyNumberFormat="1" applyFont="1" applyBorder="1" applyProtection="1"/>
    <xf numFmtId="164" fontId="2" fillId="0" borderId="4" xfId="0" applyNumberFormat="1" applyFont="1" applyBorder="1" applyProtection="1"/>
    <xf numFmtId="165" fontId="2" fillId="0" borderId="5" xfId="0" applyFont="1" applyBorder="1"/>
    <xf numFmtId="166" fontId="2" fillId="0" borderId="5" xfId="0" applyNumberFormat="1" applyFont="1" applyBorder="1"/>
    <xf numFmtId="164" fontId="2" fillId="0" borderId="0" xfId="0" applyNumberFormat="1" applyFont="1" applyBorder="1" applyProtection="1"/>
    <xf numFmtId="166" fontId="2" fillId="0" borderId="0" xfId="0" applyNumberFormat="1" applyFont="1" applyBorder="1" applyProtection="1"/>
    <xf numFmtId="166" fontId="2" fillId="0" borderId="5" xfId="0" applyNumberFormat="1" applyFont="1" applyBorder="1" applyProtection="1"/>
    <xf numFmtId="164" fontId="2" fillId="0" borderId="6" xfId="0" applyNumberFormat="1" applyFont="1" applyBorder="1" applyProtection="1"/>
    <xf numFmtId="165" fontId="2" fillId="0" borderId="7" xfId="0" applyFont="1" applyBorder="1"/>
    <xf numFmtId="166" fontId="2" fillId="0" borderId="7" xfId="0" applyNumberFormat="1" applyFont="1" applyBorder="1"/>
    <xf numFmtId="164" fontId="2" fillId="0" borderId="8" xfId="0" applyNumberFormat="1" applyFont="1" applyBorder="1" applyProtection="1"/>
    <xf numFmtId="166" fontId="2" fillId="0" borderId="8" xfId="0" applyNumberFormat="1" applyFont="1" applyBorder="1"/>
    <xf numFmtId="166" fontId="2" fillId="0" borderId="8" xfId="0" applyNumberFormat="1" applyFont="1" applyBorder="1" applyProtection="1"/>
    <xf numFmtId="166" fontId="2" fillId="0" borderId="7" xfId="0" applyNumberFormat="1" applyFont="1" applyBorder="1" applyProtection="1"/>
    <xf numFmtId="164" fontId="2" fillId="0" borderId="9" xfId="0" applyNumberFormat="1" applyFont="1" applyBorder="1" applyProtection="1"/>
    <xf numFmtId="166" fontId="2" fillId="0" borderId="0" xfId="0" applyNumberFormat="1" applyFont="1" applyFill="1" applyBorder="1"/>
    <xf numFmtId="166" fontId="2" fillId="0" borderId="0" xfId="0" applyNumberFormat="1" applyFont="1" applyFill="1" applyBorder="1" applyProtection="1"/>
    <xf numFmtId="165" fontId="2" fillId="0" borderId="7" xfId="0" applyFont="1" applyBorder="1" applyAlignment="1">
      <alignment wrapText="1"/>
    </xf>
    <xf numFmtId="164" fontId="2" fillId="0" borderId="10" xfId="0" applyNumberFormat="1" applyFont="1" applyBorder="1" applyProtection="1"/>
    <xf numFmtId="166" fontId="2" fillId="0" borderId="10" xfId="0" applyNumberFormat="1" applyFont="1" applyBorder="1" applyProtection="1"/>
    <xf numFmtId="164" fontId="2" fillId="0" borderId="11" xfId="0" applyNumberFormat="1" applyFont="1" applyBorder="1" applyProtection="1"/>
    <xf numFmtId="166" fontId="3" fillId="0" borderId="12" xfId="0" applyNumberFormat="1" applyFont="1" applyBorder="1"/>
    <xf numFmtId="165" fontId="3" fillId="0" borderId="12" xfId="0" applyFont="1" applyBorder="1"/>
    <xf numFmtId="166" fontId="2" fillId="0" borderId="12" xfId="0" applyNumberFormat="1" applyFont="1" applyBorder="1" applyProtection="1"/>
    <xf numFmtId="37" fontId="2" fillId="0" borderId="12" xfId="0" applyNumberFormat="1" applyFont="1" applyBorder="1" applyProtection="1"/>
    <xf numFmtId="166" fontId="2" fillId="0" borderId="13" xfId="0" applyNumberFormat="1" applyFont="1" applyBorder="1" applyProtection="1"/>
    <xf numFmtId="37" fontId="2" fillId="0" borderId="14" xfId="0" applyNumberFormat="1" applyFont="1" applyBorder="1" applyProtection="1"/>
    <xf numFmtId="37" fontId="2" fillId="0" borderId="15" xfId="0" applyNumberFormat="1" applyFont="1" applyBorder="1" applyProtection="1"/>
    <xf numFmtId="166" fontId="3" fillId="0" borderId="0" xfId="0" applyNumberFormat="1" applyFont="1" applyProtection="1"/>
    <xf numFmtId="3" fontId="3" fillId="0" borderId="0" xfId="0" applyNumberFormat="1" applyFont="1" applyProtection="1"/>
    <xf numFmtId="166" fontId="3" fillId="0" borderId="5" xfId="0" applyNumberFormat="1" applyFont="1" applyBorder="1" applyProtection="1"/>
    <xf numFmtId="3" fontId="3" fillId="0" borderId="6" xfId="0" applyNumberFormat="1" applyFont="1" applyBorder="1" applyProtection="1"/>
    <xf numFmtId="3" fontId="3" fillId="0" borderId="0" xfId="0" applyNumberFormat="1" applyFont="1" applyBorder="1" applyProtection="1"/>
    <xf numFmtId="3" fontId="2" fillId="0" borderId="16" xfId="0" applyNumberFormat="1" applyFont="1" applyBorder="1" applyProtection="1"/>
    <xf numFmtId="3" fontId="2" fillId="0" borderId="0" xfId="0" applyNumberFormat="1" applyFont="1" applyProtection="1"/>
    <xf numFmtId="3" fontId="2" fillId="0" borderId="0" xfId="0" applyNumberFormat="1" applyFont="1"/>
    <xf numFmtId="164" fontId="3" fillId="0" borderId="0" xfId="0" applyNumberFormat="1" applyFont="1" applyProtection="1"/>
    <xf numFmtId="164" fontId="3" fillId="0" borderId="5" xfId="0" applyNumberFormat="1" applyFont="1" applyBorder="1" applyProtection="1"/>
    <xf numFmtId="164" fontId="3" fillId="0" borderId="6" xfId="0" applyNumberFormat="1" applyFont="1" applyBorder="1" applyProtection="1"/>
    <xf numFmtId="164" fontId="3" fillId="0" borderId="0" xfId="0" applyNumberFormat="1" applyFont="1" applyBorder="1" applyProtection="1"/>
    <xf numFmtId="37" fontId="2" fillId="0" borderId="16" xfId="0" applyNumberFormat="1" applyFont="1" applyBorder="1" applyProtection="1"/>
    <xf numFmtId="3" fontId="3" fillId="0" borderId="17" xfId="0" applyNumberFormat="1" applyFont="1" applyBorder="1"/>
    <xf numFmtId="165" fontId="3" fillId="0" borderId="17" xfId="0" applyFont="1" applyBorder="1"/>
    <xf numFmtId="5" fontId="3" fillId="0" borderId="17" xfId="0" applyNumberFormat="1" applyFont="1" applyBorder="1" applyProtection="1"/>
    <xf numFmtId="164" fontId="3" fillId="0" borderId="17" xfId="0" applyNumberFormat="1" applyFont="1" applyBorder="1" applyProtection="1"/>
    <xf numFmtId="3" fontId="3" fillId="0" borderId="17" xfId="0" applyNumberFormat="1" applyFont="1" applyBorder="1" applyProtection="1"/>
    <xf numFmtId="5" fontId="3" fillId="0" borderId="18" xfId="0" applyNumberFormat="1" applyFont="1" applyBorder="1" applyProtection="1"/>
    <xf numFmtId="164" fontId="3" fillId="0" borderId="19" xfId="0" applyNumberFormat="1" applyFont="1" applyBorder="1" applyProtection="1"/>
    <xf numFmtId="164" fontId="3" fillId="0" borderId="18" xfId="0" applyNumberFormat="1" applyFont="1" applyBorder="1" applyProtection="1"/>
    <xf numFmtId="37" fontId="2" fillId="0" borderId="20" xfId="0" applyNumberFormat="1" applyFont="1" applyBorder="1" applyProtection="1"/>
    <xf numFmtId="3" fontId="3" fillId="0" borderId="0" xfId="0" applyNumberFormat="1" applyFont="1"/>
    <xf numFmtId="5" fontId="3" fillId="0" borderId="0" xfId="0" applyNumberFormat="1" applyFont="1" applyProtection="1"/>
    <xf numFmtId="165" fontId="4" fillId="0" borderId="0" xfId="0" applyFont="1"/>
    <xf numFmtId="3" fontId="4" fillId="0" borderId="0" xfId="0" applyNumberFormat="1" applyFont="1"/>
    <xf numFmtId="166" fontId="2" fillId="0" borderId="0" xfId="0" applyNumberFormat="1" applyFont="1" applyBorder="1"/>
    <xf numFmtId="165" fontId="2" fillId="0" borderId="21" xfId="0" applyFont="1" applyBorder="1"/>
    <xf numFmtId="166" fontId="2" fillId="0" borderId="21" xfId="0" applyNumberFormat="1" applyFont="1" applyBorder="1"/>
    <xf numFmtId="164" fontId="2" fillId="0" borderId="22" xfId="0" applyNumberFormat="1" applyFont="1" applyBorder="1" applyProtection="1"/>
    <xf numFmtId="166" fontId="2" fillId="0" borderId="22" xfId="0" applyNumberFormat="1" applyFont="1" applyBorder="1"/>
    <xf numFmtId="166" fontId="2" fillId="0" borderId="22" xfId="0" applyNumberFormat="1" applyFont="1" applyFill="1" applyBorder="1"/>
    <xf numFmtId="166" fontId="2" fillId="0" borderId="22" xfId="0" applyNumberFormat="1" applyFont="1" applyBorder="1" applyProtection="1"/>
    <xf numFmtId="166" fontId="2" fillId="0" borderId="21" xfId="0" applyNumberFormat="1" applyFont="1" applyBorder="1" applyProtection="1"/>
    <xf numFmtId="164" fontId="2" fillId="0" borderId="23" xfId="0" applyNumberFormat="1" applyFont="1" applyBorder="1" applyProtection="1"/>
    <xf numFmtId="165" fontId="2" fillId="0" borderId="22" xfId="0" applyFont="1" applyBorder="1"/>
    <xf numFmtId="165" fontId="2" fillId="0" borderId="24" xfId="0" applyFont="1" applyBorder="1"/>
    <xf numFmtId="37" fontId="2" fillId="0" borderId="4" xfId="0" applyNumberFormat="1" applyFont="1" applyBorder="1" applyAlignment="1" applyProtection="1">
      <alignment horizontal="center"/>
    </xf>
    <xf numFmtId="37" fontId="2" fillId="0" borderId="6" xfId="0" applyNumberFormat="1" applyFont="1" applyBorder="1" applyAlignment="1" applyProtection="1">
      <alignment horizontal="center"/>
    </xf>
    <xf numFmtId="37" fontId="2" fillId="0" borderId="9" xfId="0" applyNumberFormat="1" applyFont="1" applyBorder="1" applyAlignment="1" applyProtection="1">
      <alignment horizontal="center"/>
    </xf>
    <xf numFmtId="37" fontId="2" fillId="0" borderId="23" xfId="0" applyNumberFormat="1" applyFont="1" applyBorder="1" applyAlignment="1" applyProtection="1">
      <alignment horizontal="center"/>
    </xf>
    <xf numFmtId="165" fontId="2" fillId="0" borderId="21" xfId="0" applyFont="1" applyFill="1" applyBorder="1"/>
    <xf numFmtId="165" fontId="3" fillId="0" borderId="0" xfId="0" applyFont="1" applyFill="1" applyBorder="1"/>
    <xf numFmtId="165" fontId="3" fillId="0" borderId="6" xfId="0" applyFont="1" applyFill="1" applyBorder="1"/>
    <xf numFmtId="3" fontId="3" fillId="0" borderId="0" xfId="0" applyNumberFormat="1" applyFont="1" applyFill="1" applyBorder="1"/>
    <xf numFmtId="165" fontId="2" fillId="0" borderId="25" xfId="0" applyFont="1" applyBorder="1"/>
    <xf numFmtId="165" fontId="3" fillId="0" borderId="5" xfId="0" applyFont="1" applyBorder="1"/>
    <xf numFmtId="165" fontId="0" fillId="0" borderId="0" xfId="0" applyBorder="1"/>
    <xf numFmtId="165" fontId="3" fillId="0" borderId="26" xfId="0" applyFont="1" applyBorder="1"/>
    <xf numFmtId="3" fontId="3" fillId="0" borderId="27" xfId="0" applyNumberFormat="1" applyFont="1" applyBorder="1"/>
    <xf numFmtId="165" fontId="3" fillId="0" borderId="27" xfId="0" applyFont="1" applyBorder="1"/>
    <xf numFmtId="165" fontId="3" fillId="0" borderId="28" xfId="0" applyFont="1" applyBorder="1"/>
    <xf numFmtId="165" fontId="2" fillId="0" borderId="23" xfId="0" applyFont="1" applyBorder="1"/>
    <xf numFmtId="165" fontId="3" fillId="0" borderId="6" xfId="0" applyFont="1" applyBorder="1"/>
    <xf numFmtId="165" fontId="0" fillId="0" borderId="0" xfId="0" applyAlignment="1">
      <alignment horizontal="center"/>
    </xf>
    <xf numFmtId="165" fontId="2" fillId="0" borderId="22" xfId="0" applyFont="1" applyBorder="1" applyAlignment="1">
      <alignment horizontal="center"/>
    </xf>
    <xf numFmtId="165" fontId="3" fillId="0" borderId="22" xfId="0" applyFont="1" applyBorder="1" applyAlignment="1">
      <alignment horizontal="center"/>
    </xf>
    <xf numFmtId="165" fontId="2" fillId="0" borderId="22" xfId="0" applyFont="1" applyBorder="1" applyAlignment="1"/>
    <xf numFmtId="165" fontId="1" fillId="0" borderId="0" xfId="0" applyFont="1" applyAlignment="1">
      <alignment horizontal="center"/>
    </xf>
    <xf numFmtId="165" fontId="1" fillId="0" borderId="0" xfId="0" applyFont="1" applyFill="1" applyAlignment="1">
      <alignment horizontal="center"/>
    </xf>
    <xf numFmtId="165" fontId="0" fillId="0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AQ125"/>
  <sheetViews>
    <sheetView tabSelected="1" defaultGridColor="0" colorId="22" zoomScale="75" zoomScaleNormal="75" workbookViewId="0">
      <pane xSplit="2" ySplit="10" topLeftCell="U11" activePane="bottomRight" state="frozenSplit"/>
      <selection pane="topRight" activeCell="C1" sqref="C1"/>
      <selection pane="bottomLeft" activeCell="A13" sqref="A13"/>
      <selection pane="bottomRight" activeCell="W2" sqref="W2:AQ2"/>
    </sheetView>
  </sheetViews>
  <sheetFormatPr defaultColWidth="11.44140625" defaultRowHeight="15" x14ac:dyDescent="0.2"/>
  <cols>
    <col min="1" max="1" width="0.44140625" customWidth="1"/>
    <col min="2" max="2" width="25.44140625" customWidth="1"/>
    <col min="3" max="3" width="14.33203125" style="2" customWidth="1"/>
    <col min="4" max="4" width="6" customWidth="1"/>
    <col min="5" max="5" width="16.5546875" bestFit="1" customWidth="1"/>
    <col min="6" max="6" width="6" customWidth="1"/>
    <col min="7" max="7" width="13.21875" style="2" bestFit="1" customWidth="1"/>
    <col min="8" max="8" width="6" customWidth="1"/>
    <col min="9" max="9" width="15.21875" customWidth="1"/>
    <col min="10" max="10" width="6" customWidth="1"/>
    <col min="11" max="11" width="13.21875" style="2" customWidth="1"/>
    <col min="12" max="12" width="6" customWidth="1"/>
    <col min="13" max="13" width="12.33203125" style="2" customWidth="1"/>
    <col min="14" max="14" width="6" customWidth="1"/>
    <col min="15" max="15" width="13" customWidth="1"/>
    <col min="16" max="16" width="6" customWidth="1"/>
    <col min="17" max="17" width="16.88671875" bestFit="1" customWidth="1"/>
    <col min="18" max="18" width="6" customWidth="1"/>
    <col min="19" max="19" width="13.88671875" customWidth="1"/>
    <col min="20" max="20" width="6" customWidth="1"/>
    <col min="21" max="21" width="16" customWidth="1"/>
    <col min="22" max="22" width="6" customWidth="1"/>
    <col min="23" max="23" width="13.44140625" style="2" customWidth="1"/>
    <col min="24" max="24" width="6" customWidth="1"/>
    <col min="25" max="25" width="14.88671875" customWidth="1"/>
    <col min="26" max="26" width="6" customWidth="1"/>
    <col min="27" max="27" width="16.21875" customWidth="1"/>
    <col min="28" max="28" width="6" customWidth="1"/>
    <col min="29" max="29" width="16.44140625" customWidth="1"/>
    <col min="30" max="30" width="6.5546875" customWidth="1"/>
    <col min="31" max="31" width="18.77734375" customWidth="1"/>
    <col min="32" max="32" width="10.21875" customWidth="1"/>
    <col min="33" max="33" width="5.44140625" customWidth="1"/>
  </cols>
  <sheetData>
    <row r="1" spans="1:43" ht="23.25" x14ac:dyDescent="0.35">
      <c r="B1" s="123" t="s">
        <v>58</v>
      </c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  <c r="V1" s="119"/>
      <c r="W1" s="124" t="s">
        <v>58</v>
      </c>
      <c r="X1" s="125"/>
      <c r="Y1" s="125"/>
      <c r="Z1" s="125"/>
      <c r="AA1" s="125"/>
      <c r="AB1" s="125"/>
      <c r="AC1" s="125"/>
      <c r="AD1" s="125"/>
      <c r="AE1" s="125"/>
      <c r="AF1" s="125"/>
      <c r="AG1" s="125"/>
      <c r="AH1" s="125"/>
      <c r="AI1" s="125"/>
      <c r="AJ1" s="125"/>
      <c r="AK1" s="125"/>
      <c r="AL1" s="125"/>
      <c r="AM1" s="125"/>
      <c r="AN1" s="125"/>
      <c r="AO1" s="125"/>
      <c r="AP1" s="125"/>
      <c r="AQ1" s="125"/>
    </row>
    <row r="2" spans="1:43" ht="23.25" x14ac:dyDescent="0.35">
      <c r="B2" s="123" t="s">
        <v>76</v>
      </c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  <c r="S2" s="119"/>
      <c r="T2" s="119"/>
      <c r="U2" s="119"/>
      <c r="V2" s="119"/>
      <c r="W2" s="124" t="s">
        <v>76</v>
      </c>
      <c r="X2" s="125"/>
      <c r="Y2" s="125"/>
      <c r="Z2" s="125"/>
      <c r="AA2" s="125"/>
      <c r="AB2" s="125"/>
      <c r="AC2" s="125"/>
      <c r="AD2" s="125"/>
      <c r="AE2" s="125"/>
      <c r="AF2" s="125"/>
      <c r="AG2" s="125"/>
      <c r="AH2" s="125"/>
      <c r="AI2" s="125"/>
      <c r="AJ2" s="125"/>
      <c r="AK2" s="125"/>
      <c r="AL2" s="125"/>
      <c r="AM2" s="125"/>
      <c r="AN2" s="125"/>
      <c r="AO2" s="125"/>
      <c r="AP2" s="125"/>
      <c r="AQ2" s="125"/>
    </row>
    <row r="3" spans="1:43" ht="23.25" x14ac:dyDescent="0.35">
      <c r="B3" s="123" t="s">
        <v>31</v>
      </c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  <c r="R3" s="119"/>
      <c r="S3" s="119"/>
      <c r="T3" s="119"/>
      <c r="U3" s="119"/>
      <c r="V3" s="119"/>
      <c r="W3" s="124" t="s">
        <v>31</v>
      </c>
      <c r="X3" s="125"/>
      <c r="Y3" s="125"/>
      <c r="Z3" s="125"/>
      <c r="AA3" s="125"/>
      <c r="AB3" s="125"/>
      <c r="AC3" s="125"/>
      <c r="AD3" s="125"/>
      <c r="AE3" s="125"/>
      <c r="AF3" s="125"/>
      <c r="AG3" s="125"/>
      <c r="AH3" s="125"/>
      <c r="AI3" s="125"/>
      <c r="AJ3" s="125"/>
      <c r="AK3" s="125"/>
      <c r="AL3" s="125"/>
      <c r="AM3" s="125"/>
      <c r="AN3" s="125"/>
      <c r="AO3" s="125"/>
      <c r="AP3" s="125"/>
      <c r="AQ3" s="125"/>
    </row>
    <row r="4" spans="1:43" ht="8.25" customHeight="1" thickBot="1" x14ac:dyDescent="0.4">
      <c r="A4" s="112"/>
      <c r="E4" s="1"/>
      <c r="F4" s="1"/>
      <c r="G4" s="3"/>
      <c r="H4" s="1"/>
      <c r="I4" s="1"/>
      <c r="J4" s="1"/>
      <c r="K4" s="3"/>
      <c r="L4" s="1"/>
      <c r="M4" s="3"/>
      <c r="N4" s="1"/>
      <c r="O4" s="1"/>
      <c r="P4" s="1"/>
      <c r="Q4" s="1"/>
      <c r="R4" s="1"/>
      <c r="S4" s="1"/>
      <c r="T4" s="1"/>
      <c r="U4" s="1"/>
    </row>
    <row r="5" spans="1:43" s="6" customFormat="1" ht="9.75" customHeight="1" thickTop="1" x14ac:dyDescent="0.2">
      <c r="A5" s="7"/>
      <c r="B5" s="110" t="s">
        <v>0</v>
      </c>
      <c r="C5" s="5"/>
      <c r="D5" s="4"/>
      <c r="E5" s="4"/>
      <c r="F5" s="4"/>
      <c r="G5" s="5"/>
      <c r="H5" s="4"/>
      <c r="I5" s="4"/>
      <c r="J5" s="4"/>
      <c r="K5" s="5"/>
      <c r="L5" s="4"/>
      <c r="M5" s="5"/>
      <c r="N5" s="4"/>
      <c r="O5" s="4" t="s">
        <v>0</v>
      </c>
      <c r="P5" s="4"/>
      <c r="Q5" s="4"/>
      <c r="R5" s="4"/>
      <c r="S5" s="4"/>
      <c r="T5" s="4"/>
      <c r="U5" s="4" t="s">
        <v>0</v>
      </c>
      <c r="V5" s="4"/>
      <c r="W5" s="5"/>
      <c r="X5" s="4"/>
      <c r="Y5" s="4"/>
      <c r="Z5" s="4"/>
      <c r="AA5" s="4"/>
      <c r="AB5" s="4"/>
      <c r="AC5" s="4"/>
      <c r="AD5" s="4"/>
      <c r="AE5" s="110"/>
      <c r="AF5" s="4"/>
      <c r="AG5" s="101"/>
    </row>
    <row r="6" spans="1:43" s="6" customFormat="1" x14ac:dyDescent="0.25">
      <c r="A6" s="7"/>
      <c r="B6" s="39"/>
      <c r="C6" s="121" t="s">
        <v>29</v>
      </c>
      <c r="D6" s="122"/>
      <c r="E6" s="122"/>
      <c r="F6" s="122"/>
      <c r="G6" s="122"/>
      <c r="H6" s="122"/>
      <c r="I6" s="122"/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0"/>
      <c r="X6" s="120"/>
      <c r="Y6" s="120"/>
      <c r="Z6" s="120"/>
      <c r="AA6" s="120"/>
      <c r="AB6" s="120"/>
      <c r="AC6" s="120"/>
      <c r="AD6" s="120"/>
      <c r="AE6" s="92"/>
      <c r="AF6" s="100"/>
      <c r="AG6" s="117"/>
    </row>
    <row r="7" spans="1:43" s="6" customFormat="1" ht="16.5" customHeight="1" x14ac:dyDescent="0.25">
      <c r="A7" s="7"/>
      <c r="B7" s="111"/>
      <c r="C7" s="8"/>
      <c r="D7" s="9"/>
      <c r="E7" s="10"/>
      <c r="F7" s="10"/>
      <c r="G7" s="11"/>
      <c r="H7" s="10"/>
      <c r="I7" s="10"/>
      <c r="J7" s="10"/>
      <c r="K7" s="11"/>
      <c r="L7" s="10"/>
      <c r="M7" s="12" t="s">
        <v>70</v>
      </c>
      <c r="N7" s="10"/>
      <c r="O7" s="13" t="s">
        <v>2</v>
      </c>
      <c r="P7" s="13"/>
      <c r="Q7" s="13"/>
      <c r="R7" s="13"/>
      <c r="S7" s="13"/>
      <c r="T7" s="13"/>
      <c r="U7" s="14" t="s">
        <v>0</v>
      </c>
      <c r="V7" s="15"/>
      <c r="W7" s="16"/>
      <c r="X7" s="17"/>
      <c r="Y7" s="7"/>
      <c r="Z7" s="9"/>
      <c r="AA7" s="9"/>
      <c r="AB7" s="9"/>
      <c r="AC7" s="18"/>
      <c r="AD7" s="19"/>
      <c r="AE7" s="7"/>
      <c r="AF7" s="7"/>
      <c r="AG7" s="19"/>
    </row>
    <row r="8" spans="1:43" s="6" customFormat="1" x14ac:dyDescent="0.25">
      <c r="A8" s="7"/>
      <c r="B8" s="111" t="s">
        <v>30</v>
      </c>
      <c r="C8" s="20" t="s">
        <v>60</v>
      </c>
      <c r="D8" s="21" t="s">
        <v>4</v>
      </c>
      <c r="E8" s="21" t="s">
        <v>3</v>
      </c>
      <c r="F8" s="21" t="s">
        <v>4</v>
      </c>
      <c r="G8" s="22" t="s">
        <v>62</v>
      </c>
      <c r="H8" s="21" t="s">
        <v>4</v>
      </c>
      <c r="I8" s="21" t="s">
        <v>68</v>
      </c>
      <c r="J8" s="21" t="s">
        <v>4</v>
      </c>
      <c r="K8" s="22" t="s">
        <v>67</v>
      </c>
      <c r="L8" s="21"/>
      <c r="M8" s="22" t="s">
        <v>75</v>
      </c>
      <c r="N8" s="21"/>
      <c r="O8" s="21"/>
      <c r="P8" s="21" t="s">
        <v>4</v>
      </c>
      <c r="Q8" s="21" t="s">
        <v>71</v>
      </c>
      <c r="R8" s="21" t="s">
        <v>4</v>
      </c>
      <c r="S8" s="21" t="s">
        <v>65</v>
      </c>
      <c r="T8" s="21" t="s">
        <v>4</v>
      </c>
      <c r="U8" s="23" t="s">
        <v>5</v>
      </c>
      <c r="V8" s="24" t="s">
        <v>4</v>
      </c>
      <c r="W8" s="22" t="s">
        <v>65</v>
      </c>
      <c r="X8" s="21"/>
      <c r="Y8" s="25" t="s">
        <v>6</v>
      </c>
      <c r="Z8" s="25" t="s">
        <v>7</v>
      </c>
      <c r="AA8" s="21" t="s">
        <v>32</v>
      </c>
      <c r="AB8" s="25" t="s">
        <v>7</v>
      </c>
      <c r="AC8" s="23" t="s">
        <v>5</v>
      </c>
      <c r="AD8" s="24" t="s">
        <v>4</v>
      </c>
      <c r="AE8" s="25" t="s">
        <v>5</v>
      </c>
      <c r="AF8" s="25" t="s">
        <v>8</v>
      </c>
      <c r="AG8" s="118" t="s">
        <v>34</v>
      </c>
      <c r="AH8" s="26"/>
      <c r="AI8" s="26"/>
      <c r="AQ8" s="27"/>
    </row>
    <row r="9" spans="1:43" s="6" customFormat="1" x14ac:dyDescent="0.25">
      <c r="A9" s="7"/>
      <c r="B9" s="39"/>
      <c r="C9" s="20" t="s">
        <v>61</v>
      </c>
      <c r="D9" s="7"/>
      <c r="E9" s="21" t="s">
        <v>9</v>
      </c>
      <c r="F9" s="107"/>
      <c r="G9" s="22" t="s">
        <v>63</v>
      </c>
      <c r="H9" s="107"/>
      <c r="I9" s="21" t="s">
        <v>69</v>
      </c>
      <c r="J9" s="107"/>
      <c r="K9" s="22" t="s">
        <v>73</v>
      </c>
      <c r="L9" s="107"/>
      <c r="M9" s="22" t="s">
        <v>74</v>
      </c>
      <c r="N9" s="107"/>
      <c r="O9" s="21" t="s">
        <v>77</v>
      </c>
      <c r="P9" s="107"/>
      <c r="Q9" s="21" t="s">
        <v>72</v>
      </c>
      <c r="R9" s="107"/>
      <c r="S9" s="21" t="s">
        <v>64</v>
      </c>
      <c r="T9" s="107"/>
      <c r="U9" s="23" t="s">
        <v>3</v>
      </c>
      <c r="V9" s="108"/>
      <c r="W9" s="109" t="s">
        <v>64</v>
      </c>
      <c r="X9" s="107"/>
      <c r="Y9" s="25" t="s">
        <v>10</v>
      </c>
      <c r="Z9" s="9"/>
      <c r="AA9" s="21" t="s">
        <v>33</v>
      </c>
      <c r="AB9" s="9"/>
      <c r="AC9" s="23" t="s">
        <v>1</v>
      </c>
      <c r="AD9" s="108"/>
      <c r="AE9" s="25" t="s">
        <v>11</v>
      </c>
      <c r="AF9" s="25" t="s">
        <v>5</v>
      </c>
      <c r="AG9" s="118"/>
      <c r="AH9" s="26"/>
      <c r="AI9" s="26"/>
      <c r="AQ9" s="27"/>
    </row>
    <row r="10" spans="1:43" s="6" customFormat="1" ht="10.9" customHeight="1" x14ac:dyDescent="0.2">
      <c r="B10" s="106"/>
      <c r="C10" s="29"/>
      <c r="D10" s="28"/>
      <c r="E10" s="17"/>
      <c r="F10" s="17"/>
      <c r="G10" s="16"/>
      <c r="H10" s="17"/>
      <c r="I10" s="17"/>
      <c r="J10" s="17"/>
      <c r="K10" s="16"/>
      <c r="L10" s="17"/>
      <c r="M10" s="16"/>
      <c r="N10" s="17"/>
      <c r="O10" s="17"/>
      <c r="P10" s="17"/>
      <c r="Q10" s="17"/>
      <c r="R10" s="17"/>
      <c r="S10" s="17"/>
      <c r="T10" s="17"/>
      <c r="U10" s="30"/>
      <c r="V10" s="31"/>
      <c r="W10" s="16"/>
      <c r="X10" s="17"/>
      <c r="Y10" s="17"/>
      <c r="Z10" s="28"/>
      <c r="AA10" s="28"/>
      <c r="AB10" s="28"/>
      <c r="AC10" s="30"/>
      <c r="AD10" s="31"/>
      <c r="AE10" s="17"/>
      <c r="AF10" s="17"/>
      <c r="AG10" s="117"/>
      <c r="AQ10" s="27"/>
    </row>
    <row r="11" spans="1:43" s="6" customFormat="1" ht="20.25" customHeight="1" x14ac:dyDescent="0.25">
      <c r="A11" s="26"/>
      <c r="B11" s="32" t="s">
        <v>14</v>
      </c>
      <c r="C11" s="33">
        <v>0</v>
      </c>
      <c r="D11" s="34">
        <f t="shared" ref="D11:D48" si="0">(C11/$AE11)*100</f>
        <v>0</v>
      </c>
      <c r="E11" s="35">
        <v>190000</v>
      </c>
      <c r="F11" s="34">
        <f t="shared" ref="F11:F48" si="1">(E11/$AE11)*100</f>
        <v>0.36199802638676015</v>
      </c>
      <c r="G11" s="35"/>
      <c r="H11" s="34">
        <f t="shared" ref="H11:H48" si="2">(G11/$AE11)*100</f>
        <v>0</v>
      </c>
      <c r="I11" s="36">
        <v>0</v>
      </c>
      <c r="J11" s="34">
        <f t="shared" ref="J11:J48" si="3">(I11/$AE11)*100</f>
        <v>0</v>
      </c>
      <c r="K11" s="36">
        <v>29704</v>
      </c>
      <c r="L11" s="34">
        <f t="shared" ref="L11:L48" si="4">(K11/$AE11)*100</f>
        <v>5.6593628293643804E-2</v>
      </c>
      <c r="M11" s="36">
        <v>0</v>
      </c>
      <c r="N11" s="34">
        <f t="shared" ref="N11:N48" si="5">(M11/$AE11)*100</f>
        <v>0</v>
      </c>
      <c r="O11" s="36">
        <v>0</v>
      </c>
      <c r="P11" s="34">
        <f t="shared" ref="P11:P48" si="6">(O11/$AE11)*100</f>
        <v>0</v>
      </c>
      <c r="Q11" s="35">
        <v>50423575</v>
      </c>
      <c r="R11" s="34">
        <f t="shared" ref="R11:R48" si="7">(Q11/$AE11)*100</f>
        <v>96.069655965077786</v>
      </c>
      <c r="S11" s="36">
        <v>398998</v>
      </c>
      <c r="T11" s="34">
        <f t="shared" ref="T11:T48" si="8">(S11/$AE11)*100</f>
        <v>0.76019204490665537</v>
      </c>
      <c r="U11" s="37">
        <f t="shared" ref="U11:U47" si="9">S11+Q11+O11+M11+K11+I11+G11+E11+C11</f>
        <v>51042277</v>
      </c>
      <c r="V11" s="38">
        <f t="shared" ref="V11:V48" si="10">(U11/$AE11)*100</f>
        <v>97.248439664664843</v>
      </c>
      <c r="W11" s="36">
        <v>393407</v>
      </c>
      <c r="X11" s="34">
        <f t="shared" ref="X11:X48" si="11">(W11/$AE11)*100</f>
        <v>0.74953977666703231</v>
      </c>
      <c r="Y11" s="36">
        <v>0</v>
      </c>
      <c r="Z11" s="34">
        <f t="shared" ref="Z11:Z48" si="12">(Y11/$AE11)*100</f>
        <v>0</v>
      </c>
      <c r="AA11" s="36">
        <v>1050790</v>
      </c>
      <c r="AB11" s="34">
        <f t="shared" ref="AB11:AB48" si="13">(AA11/$AE11)*100</f>
        <v>2.002020558668125</v>
      </c>
      <c r="AC11" s="37">
        <f>W11+Y11+AA11</f>
        <v>1444197</v>
      </c>
      <c r="AD11" s="38">
        <f>(AC11/$AE11)*100</f>
        <v>2.751560335335157</v>
      </c>
      <c r="AE11" s="36">
        <f t="shared" ref="AE11:AE48" si="14">U11+AC11</f>
        <v>52486474</v>
      </c>
      <c r="AF11" s="34">
        <f>(AE11/$AE$50)*100</f>
        <v>0.73884205410913151</v>
      </c>
      <c r="AG11" s="102">
        <f t="shared" ref="AG11:AG48" si="15">RANK(AE11,AE$11:AE$48,0)</f>
        <v>22</v>
      </c>
      <c r="AH11" s="27"/>
      <c r="AI11" s="27"/>
      <c r="AJ11" s="27"/>
      <c r="AK11" s="27"/>
      <c r="AL11" s="27"/>
      <c r="AM11" s="27"/>
      <c r="AP11" s="27"/>
      <c r="AQ11" s="27"/>
    </row>
    <row r="12" spans="1:43" s="6" customFormat="1" ht="20.25" customHeight="1" x14ac:dyDescent="0.25">
      <c r="A12" s="26"/>
      <c r="B12" s="39" t="s">
        <v>15</v>
      </c>
      <c r="C12" s="40">
        <v>0</v>
      </c>
      <c r="D12" s="41">
        <f t="shared" si="0"/>
        <v>0</v>
      </c>
      <c r="E12" s="91">
        <v>15835138</v>
      </c>
      <c r="F12" s="41">
        <f t="shared" si="1"/>
        <v>16.986485558303798</v>
      </c>
      <c r="G12" s="91">
        <v>1365504</v>
      </c>
      <c r="H12" s="41">
        <f t="shared" si="2"/>
        <v>1.4647876119428873</v>
      </c>
      <c r="I12" s="42">
        <v>0</v>
      </c>
      <c r="J12" s="41">
        <f t="shared" si="3"/>
        <v>0</v>
      </c>
      <c r="K12" s="42">
        <v>1280239</v>
      </c>
      <c r="L12" s="41">
        <f t="shared" si="4"/>
        <v>1.3733231301601094</v>
      </c>
      <c r="M12" s="42">
        <v>1164000</v>
      </c>
      <c r="N12" s="41">
        <f t="shared" si="5"/>
        <v>1.2486325783751062</v>
      </c>
      <c r="O12" s="42">
        <v>0</v>
      </c>
      <c r="P12" s="41">
        <f t="shared" si="6"/>
        <v>0</v>
      </c>
      <c r="Q12" s="91">
        <v>71154307</v>
      </c>
      <c r="R12" s="41">
        <f t="shared" si="7"/>
        <v>76.327822862460366</v>
      </c>
      <c r="S12" s="42">
        <v>1373199</v>
      </c>
      <c r="T12" s="41">
        <f t="shared" si="8"/>
        <v>1.4730421030860115</v>
      </c>
      <c r="U12" s="43">
        <f t="shared" si="9"/>
        <v>92172387</v>
      </c>
      <c r="V12" s="44">
        <f t="shared" si="10"/>
        <v>98.874093844328286</v>
      </c>
      <c r="W12" s="42">
        <v>42595</v>
      </c>
      <c r="X12" s="41">
        <f t="shared" si="11"/>
        <v>4.569201432636396E-2</v>
      </c>
      <c r="Y12" s="42">
        <v>0</v>
      </c>
      <c r="Z12" s="41">
        <f t="shared" si="12"/>
        <v>0</v>
      </c>
      <c r="AA12" s="42">
        <v>1006997</v>
      </c>
      <c r="AB12" s="41">
        <f t="shared" si="13"/>
        <v>1.0802141413453581</v>
      </c>
      <c r="AC12" s="43">
        <f t="shared" ref="AC12:AC48" si="16">W12+Y12+AA12</f>
        <v>1049592</v>
      </c>
      <c r="AD12" s="44">
        <f t="shared" ref="AD12:AD48" si="17">(AC12/$AE12)*100</f>
        <v>1.125906155671722</v>
      </c>
      <c r="AE12" s="42">
        <f t="shared" si="14"/>
        <v>93221979</v>
      </c>
      <c r="AF12" s="41">
        <f t="shared" ref="AF12:AF48" si="18">(AE12/$AE$50)*100</f>
        <v>1.3122679655043761</v>
      </c>
      <c r="AG12" s="103">
        <f t="shared" si="15"/>
        <v>18</v>
      </c>
      <c r="AH12" s="27"/>
      <c r="AI12" s="27"/>
      <c r="AJ12" s="27"/>
      <c r="AK12" s="27"/>
      <c r="AL12" s="27"/>
      <c r="AM12" s="27"/>
      <c r="AP12" s="27"/>
      <c r="AQ12" s="27"/>
    </row>
    <row r="13" spans="1:43" s="6" customFormat="1" ht="20.25" customHeight="1" x14ac:dyDescent="0.25">
      <c r="A13" s="26"/>
      <c r="B13" s="39" t="s">
        <v>44</v>
      </c>
      <c r="C13" s="40">
        <v>0</v>
      </c>
      <c r="D13" s="41">
        <f t="shared" si="0"/>
        <v>0</v>
      </c>
      <c r="E13" s="91">
        <v>151326994</v>
      </c>
      <c r="F13" s="41">
        <f t="shared" si="1"/>
        <v>62.458273150580837</v>
      </c>
      <c r="G13" s="91"/>
      <c r="H13" s="41">
        <f t="shared" si="2"/>
        <v>0</v>
      </c>
      <c r="I13" s="42">
        <v>3564777</v>
      </c>
      <c r="J13" s="41">
        <f t="shared" si="3"/>
        <v>1.4713159212487104</v>
      </c>
      <c r="K13" s="42">
        <v>860986</v>
      </c>
      <c r="L13" s="41">
        <f t="shared" si="4"/>
        <v>0.3553609131152502</v>
      </c>
      <c r="M13" s="42">
        <v>650000</v>
      </c>
      <c r="N13" s="41">
        <f t="shared" si="5"/>
        <v>0.26827915149016668</v>
      </c>
      <c r="O13" s="42">
        <v>0</v>
      </c>
      <c r="P13" s="41">
        <f t="shared" si="6"/>
        <v>0</v>
      </c>
      <c r="Q13" s="91">
        <v>80147128</v>
      </c>
      <c r="R13" s="41">
        <f t="shared" si="7"/>
        <v>33.079697683405811</v>
      </c>
      <c r="S13" s="42">
        <v>1645572</v>
      </c>
      <c r="T13" s="41">
        <f t="shared" si="8"/>
        <v>0.6791887075015024</v>
      </c>
      <c r="U13" s="43">
        <f t="shared" si="9"/>
        <v>238195457</v>
      </c>
      <c r="V13" s="44">
        <f t="shared" si="10"/>
        <v>98.312115527342272</v>
      </c>
      <c r="W13" s="42">
        <v>525432</v>
      </c>
      <c r="X13" s="41">
        <f t="shared" si="11"/>
        <v>0.21686530942427884</v>
      </c>
      <c r="Y13" s="42">
        <v>1610821</v>
      </c>
      <c r="Z13" s="41">
        <f t="shared" si="12"/>
        <v>0.66484567858852572</v>
      </c>
      <c r="AA13" s="42">
        <v>1953237</v>
      </c>
      <c r="AB13" s="41">
        <f t="shared" si="13"/>
        <v>0.806173484644921</v>
      </c>
      <c r="AC13" s="43">
        <f t="shared" si="16"/>
        <v>4089490</v>
      </c>
      <c r="AD13" s="44">
        <f t="shared" si="17"/>
        <v>1.6878844726577258</v>
      </c>
      <c r="AE13" s="42">
        <f t="shared" si="14"/>
        <v>242284947</v>
      </c>
      <c r="AF13" s="41">
        <f t="shared" si="18"/>
        <v>3.4105988510716507</v>
      </c>
      <c r="AG13" s="103">
        <f t="shared" si="15"/>
        <v>8</v>
      </c>
      <c r="AH13" s="27"/>
      <c r="AI13" s="27"/>
      <c r="AJ13" s="27"/>
      <c r="AK13" s="27"/>
      <c r="AL13" s="27"/>
      <c r="AM13" s="27"/>
      <c r="AP13" s="27"/>
      <c r="AQ13" s="27"/>
    </row>
    <row r="14" spans="1:43" s="6" customFormat="1" ht="20.25" customHeight="1" x14ac:dyDescent="0.25">
      <c r="A14" s="26"/>
      <c r="B14" s="39" t="s">
        <v>45</v>
      </c>
      <c r="C14" s="40">
        <v>224000</v>
      </c>
      <c r="D14" s="41">
        <f t="shared" si="0"/>
        <v>4.1727063097721902E-2</v>
      </c>
      <c r="E14" s="91">
        <v>227512231</v>
      </c>
      <c r="F14" s="41">
        <f t="shared" si="1"/>
        <v>42.38132686803786</v>
      </c>
      <c r="G14" s="91"/>
      <c r="H14" s="41">
        <f t="shared" si="2"/>
        <v>0</v>
      </c>
      <c r="I14" s="42">
        <v>0</v>
      </c>
      <c r="J14" s="41">
        <f t="shared" si="3"/>
        <v>0</v>
      </c>
      <c r="K14" s="42">
        <v>1335231</v>
      </c>
      <c r="L14" s="41">
        <f t="shared" si="4"/>
        <v>0.24872887583497461</v>
      </c>
      <c r="M14" s="42">
        <v>0</v>
      </c>
      <c r="N14" s="41">
        <f t="shared" si="5"/>
        <v>0</v>
      </c>
      <c r="O14" s="42">
        <v>2552184</v>
      </c>
      <c r="P14" s="41">
        <f t="shared" si="6"/>
        <v>0.47542474466516188</v>
      </c>
      <c r="Q14" s="91">
        <v>298786873</v>
      </c>
      <c r="R14" s="41">
        <f t="shared" si="7"/>
        <v>55.658476350187591</v>
      </c>
      <c r="S14" s="42">
        <v>2836429</v>
      </c>
      <c r="T14" s="41">
        <f t="shared" si="8"/>
        <v>0.52837433863932248</v>
      </c>
      <c r="U14" s="43">
        <f>S14+Q14+O14+M14+K14+I14+G14+E14+C14</f>
        <v>533246948</v>
      </c>
      <c r="V14" s="44">
        <f t="shared" si="10"/>
        <v>99.334058240462625</v>
      </c>
      <c r="W14" s="42">
        <v>848956</v>
      </c>
      <c r="X14" s="41">
        <f t="shared" si="11"/>
        <v>0.15814482401423927</v>
      </c>
      <c r="Y14" s="42">
        <v>449533</v>
      </c>
      <c r="Z14" s="41">
        <f t="shared" si="12"/>
        <v>8.3739695783518836E-2</v>
      </c>
      <c r="AA14" s="42">
        <v>2276432</v>
      </c>
      <c r="AB14" s="41">
        <f t="shared" si="13"/>
        <v>0.42405723973961279</v>
      </c>
      <c r="AC14" s="43">
        <f t="shared" si="16"/>
        <v>3574921</v>
      </c>
      <c r="AD14" s="44">
        <f t="shared" si="17"/>
        <v>0.66594175953737089</v>
      </c>
      <c r="AE14" s="42">
        <f t="shared" si="14"/>
        <v>536821869</v>
      </c>
      <c r="AF14" s="41">
        <f t="shared" si="18"/>
        <v>7.55673875868787</v>
      </c>
      <c r="AG14" s="103">
        <f t="shared" si="15"/>
        <v>3</v>
      </c>
      <c r="AH14" s="27"/>
      <c r="AI14" s="27"/>
      <c r="AJ14" s="27"/>
      <c r="AK14" s="27"/>
      <c r="AL14" s="27"/>
      <c r="AM14" s="27"/>
      <c r="AP14" s="27"/>
      <c r="AQ14" s="27"/>
    </row>
    <row r="15" spans="1:43" s="6" customFormat="1" ht="20.25" customHeight="1" x14ac:dyDescent="0.25">
      <c r="A15" s="26"/>
      <c r="B15" s="45" t="s">
        <v>35</v>
      </c>
      <c r="C15" s="46">
        <v>0</v>
      </c>
      <c r="D15" s="47">
        <f t="shared" si="0"/>
        <v>0</v>
      </c>
      <c r="E15" s="48">
        <v>4845106</v>
      </c>
      <c r="F15" s="47">
        <f t="shared" si="1"/>
        <v>10.241365634351846</v>
      </c>
      <c r="G15" s="48">
        <v>2334492</v>
      </c>
      <c r="H15" s="47">
        <f t="shared" si="2"/>
        <v>4.9345434635422443</v>
      </c>
      <c r="I15" s="49">
        <v>0</v>
      </c>
      <c r="J15" s="47">
        <f t="shared" si="3"/>
        <v>0</v>
      </c>
      <c r="K15" s="49">
        <v>0</v>
      </c>
      <c r="L15" s="47">
        <f t="shared" si="4"/>
        <v>0</v>
      </c>
      <c r="M15" s="49">
        <v>0</v>
      </c>
      <c r="N15" s="47">
        <f t="shared" si="5"/>
        <v>0</v>
      </c>
      <c r="O15" s="49">
        <v>776418</v>
      </c>
      <c r="P15" s="47">
        <f t="shared" si="6"/>
        <v>1.6411572054547807</v>
      </c>
      <c r="Q15" s="48">
        <v>38704490</v>
      </c>
      <c r="R15" s="47">
        <f t="shared" si="7"/>
        <v>81.811798086794113</v>
      </c>
      <c r="S15" s="49">
        <v>0</v>
      </c>
      <c r="T15" s="47">
        <f t="shared" si="8"/>
        <v>0</v>
      </c>
      <c r="U15" s="50">
        <f t="shared" si="9"/>
        <v>46660506</v>
      </c>
      <c r="V15" s="51">
        <f t="shared" si="10"/>
        <v>98.628864390142979</v>
      </c>
      <c r="W15" s="49">
        <v>333614</v>
      </c>
      <c r="X15" s="47">
        <f t="shared" si="11"/>
        <v>0.70517816426279556</v>
      </c>
      <c r="Y15" s="49">
        <v>82915</v>
      </c>
      <c r="Z15" s="47">
        <f t="shared" si="12"/>
        <v>0.17526197188921835</v>
      </c>
      <c r="AA15" s="49">
        <v>232144</v>
      </c>
      <c r="AB15" s="47">
        <f t="shared" si="13"/>
        <v>0.4906954737050076</v>
      </c>
      <c r="AC15" s="50">
        <f t="shared" si="16"/>
        <v>648673</v>
      </c>
      <c r="AD15" s="51">
        <f t="shared" si="17"/>
        <v>1.3711356098570215</v>
      </c>
      <c r="AE15" s="49">
        <f t="shared" si="14"/>
        <v>47309179</v>
      </c>
      <c r="AF15" s="47">
        <f t="shared" si="18"/>
        <v>0.66596226278367621</v>
      </c>
      <c r="AG15" s="104">
        <f t="shared" si="15"/>
        <v>25</v>
      </c>
      <c r="AH15" s="27"/>
      <c r="AI15" s="27"/>
      <c r="AJ15" s="27"/>
      <c r="AK15" s="27"/>
      <c r="AL15" s="27"/>
      <c r="AM15" s="27"/>
      <c r="AP15" s="27"/>
      <c r="AQ15" s="27"/>
    </row>
    <row r="16" spans="1:43" s="6" customFormat="1" ht="20.25" customHeight="1" x14ac:dyDescent="0.25">
      <c r="A16" s="26"/>
      <c r="B16" s="39" t="s">
        <v>16</v>
      </c>
      <c r="C16" s="40">
        <v>0</v>
      </c>
      <c r="D16" s="41">
        <f t="shared" si="0"/>
        <v>0</v>
      </c>
      <c r="E16" s="91">
        <v>33603856</v>
      </c>
      <c r="F16" s="41">
        <f t="shared" si="1"/>
        <v>30.679277482572815</v>
      </c>
      <c r="G16" s="52"/>
      <c r="H16" s="41">
        <f t="shared" si="2"/>
        <v>0</v>
      </c>
      <c r="I16" s="42">
        <v>0</v>
      </c>
      <c r="J16" s="41">
        <f t="shared" si="3"/>
        <v>0</v>
      </c>
      <c r="K16" s="42">
        <v>0</v>
      </c>
      <c r="L16" s="41">
        <f t="shared" si="4"/>
        <v>0</v>
      </c>
      <c r="M16" s="42">
        <v>0</v>
      </c>
      <c r="N16" s="41">
        <f t="shared" si="5"/>
        <v>0</v>
      </c>
      <c r="O16" s="42">
        <v>0</v>
      </c>
      <c r="P16" s="41">
        <f t="shared" si="6"/>
        <v>0</v>
      </c>
      <c r="Q16" s="91">
        <v>62538686</v>
      </c>
      <c r="R16" s="41">
        <f t="shared" si="7"/>
        <v>57.095879151175147</v>
      </c>
      <c r="S16" s="42">
        <v>352696</v>
      </c>
      <c r="T16" s="41">
        <f t="shared" si="8"/>
        <v>0.32200050050784357</v>
      </c>
      <c r="U16" s="43">
        <f t="shared" si="9"/>
        <v>96495238</v>
      </c>
      <c r="V16" s="44">
        <f t="shared" si="10"/>
        <v>88.097157134255795</v>
      </c>
      <c r="W16" s="42">
        <v>443045</v>
      </c>
      <c r="X16" s="41">
        <f t="shared" si="11"/>
        <v>0.40448633312398657</v>
      </c>
      <c r="Y16" s="42">
        <v>10560000</v>
      </c>
      <c r="Z16" s="41">
        <f t="shared" si="12"/>
        <v>9.6409522233391574</v>
      </c>
      <c r="AA16" s="42">
        <v>2034466</v>
      </c>
      <c r="AB16" s="41">
        <f t="shared" si="13"/>
        <v>1.8574043092810535</v>
      </c>
      <c r="AC16" s="43">
        <f t="shared" si="16"/>
        <v>13037511</v>
      </c>
      <c r="AD16" s="44">
        <f>(AC16/$AE16)*100</f>
        <v>11.902842865744198</v>
      </c>
      <c r="AE16" s="42">
        <f t="shared" si="14"/>
        <v>109532749</v>
      </c>
      <c r="AF16" s="41">
        <f t="shared" si="18"/>
        <v>1.5418715546291017</v>
      </c>
      <c r="AG16" s="103">
        <f t="shared" si="15"/>
        <v>16</v>
      </c>
      <c r="AH16" s="27"/>
      <c r="AI16" s="27"/>
      <c r="AJ16" s="27"/>
      <c r="AK16" s="27"/>
      <c r="AL16" s="27"/>
      <c r="AM16" s="27"/>
      <c r="AP16" s="27"/>
      <c r="AQ16" s="27"/>
    </row>
    <row r="17" spans="1:43" s="6" customFormat="1" ht="20.25" customHeight="1" x14ac:dyDescent="0.25">
      <c r="A17" s="26"/>
      <c r="B17" s="39" t="s">
        <v>42</v>
      </c>
      <c r="C17" s="40">
        <v>0</v>
      </c>
      <c r="D17" s="41">
        <f t="shared" si="0"/>
        <v>0</v>
      </c>
      <c r="E17" s="91"/>
      <c r="F17" s="41">
        <f t="shared" si="1"/>
        <v>0</v>
      </c>
      <c r="G17" s="91"/>
      <c r="H17" s="41">
        <f t="shared" si="2"/>
        <v>0</v>
      </c>
      <c r="I17" s="42">
        <v>0</v>
      </c>
      <c r="J17" s="41">
        <f t="shared" si="3"/>
        <v>0</v>
      </c>
      <c r="K17" s="42">
        <v>0</v>
      </c>
      <c r="L17" s="41">
        <f t="shared" si="4"/>
        <v>0</v>
      </c>
      <c r="M17" s="42">
        <v>0</v>
      </c>
      <c r="N17" s="41">
        <f t="shared" si="5"/>
        <v>0</v>
      </c>
      <c r="O17" s="42">
        <v>0</v>
      </c>
      <c r="P17" s="41">
        <f t="shared" si="6"/>
        <v>0</v>
      </c>
      <c r="Q17" s="91">
        <v>14965050</v>
      </c>
      <c r="R17" s="41">
        <f t="shared" si="7"/>
        <v>93.667192594877378</v>
      </c>
      <c r="S17" s="42">
        <v>0</v>
      </c>
      <c r="T17" s="41">
        <f t="shared" si="8"/>
        <v>0</v>
      </c>
      <c r="U17" s="43">
        <f t="shared" si="9"/>
        <v>14965050</v>
      </c>
      <c r="V17" s="44">
        <f t="shared" si="10"/>
        <v>93.667192594877378</v>
      </c>
      <c r="W17" s="42">
        <v>357884</v>
      </c>
      <c r="X17" s="41">
        <f t="shared" si="11"/>
        <v>2.2400185468558473</v>
      </c>
      <c r="Y17" s="42">
        <v>0</v>
      </c>
      <c r="Z17" s="41">
        <f t="shared" si="12"/>
        <v>0</v>
      </c>
      <c r="AA17" s="42">
        <v>653898</v>
      </c>
      <c r="AB17" s="41">
        <f t="shared" si="13"/>
        <v>4.0927888582667702</v>
      </c>
      <c r="AC17" s="43">
        <f t="shared" si="16"/>
        <v>1011782</v>
      </c>
      <c r="AD17" s="44">
        <f t="shared" si="17"/>
        <v>6.3328074051226171</v>
      </c>
      <c r="AE17" s="42">
        <f t="shared" si="14"/>
        <v>15976832</v>
      </c>
      <c r="AF17" s="41">
        <f t="shared" si="18"/>
        <v>0.22490280777932434</v>
      </c>
      <c r="AG17" s="103">
        <f t="shared" si="15"/>
        <v>38</v>
      </c>
      <c r="AH17" s="27"/>
      <c r="AI17" s="27"/>
      <c r="AJ17" s="27"/>
      <c r="AK17" s="27"/>
      <c r="AL17" s="27"/>
      <c r="AM17" s="27"/>
      <c r="AP17" s="27"/>
      <c r="AQ17" s="27"/>
    </row>
    <row r="18" spans="1:43" s="6" customFormat="1" ht="20.25" customHeight="1" x14ac:dyDescent="0.25">
      <c r="A18" s="26"/>
      <c r="B18" s="39" t="s">
        <v>46</v>
      </c>
      <c r="C18" s="40">
        <v>0</v>
      </c>
      <c r="D18" s="41">
        <f t="shared" si="0"/>
        <v>0</v>
      </c>
      <c r="E18" s="91">
        <v>131012671</v>
      </c>
      <c r="F18" s="41">
        <f t="shared" si="1"/>
        <v>64.993369804382468</v>
      </c>
      <c r="G18" s="91"/>
      <c r="H18" s="41">
        <f t="shared" si="2"/>
        <v>0</v>
      </c>
      <c r="I18" s="42">
        <v>0</v>
      </c>
      <c r="J18" s="41">
        <f t="shared" si="3"/>
        <v>0</v>
      </c>
      <c r="K18" s="42">
        <v>0</v>
      </c>
      <c r="L18" s="41">
        <f t="shared" si="4"/>
        <v>0</v>
      </c>
      <c r="M18" s="42">
        <v>0</v>
      </c>
      <c r="N18" s="41">
        <f t="shared" si="5"/>
        <v>0</v>
      </c>
      <c r="O18" s="42">
        <v>0</v>
      </c>
      <c r="P18" s="41">
        <f t="shared" si="6"/>
        <v>0</v>
      </c>
      <c r="Q18" s="91">
        <v>68431056</v>
      </c>
      <c r="R18" s="41">
        <f t="shared" si="7"/>
        <v>33.947593730933143</v>
      </c>
      <c r="S18" s="42">
        <v>0</v>
      </c>
      <c r="T18" s="41">
        <f t="shared" si="8"/>
        <v>0</v>
      </c>
      <c r="U18" s="43">
        <f>S18+Q18+O18+M18+K18+I18+G18+E18+C18</f>
        <v>199443727</v>
      </c>
      <c r="V18" s="44">
        <f t="shared" si="10"/>
        <v>98.940963535315618</v>
      </c>
      <c r="W18" s="42">
        <v>0</v>
      </c>
      <c r="X18" s="41">
        <f t="shared" si="11"/>
        <v>0</v>
      </c>
      <c r="Y18" s="42">
        <v>837400</v>
      </c>
      <c r="Z18" s="41">
        <f t="shared" si="12"/>
        <v>0.41542125245419881</v>
      </c>
      <c r="AA18" s="42">
        <v>1297390</v>
      </c>
      <c r="AB18" s="41">
        <f t="shared" si="13"/>
        <v>0.64361521223018026</v>
      </c>
      <c r="AC18" s="43">
        <f t="shared" si="16"/>
        <v>2134790</v>
      </c>
      <c r="AD18" s="44">
        <f t="shared" si="17"/>
        <v>1.0590364646843791</v>
      </c>
      <c r="AE18" s="42">
        <f t="shared" si="14"/>
        <v>201578517</v>
      </c>
      <c r="AF18" s="41">
        <f t="shared" si="18"/>
        <v>2.8375822228895107</v>
      </c>
      <c r="AG18" s="103">
        <f t="shared" si="15"/>
        <v>9</v>
      </c>
      <c r="AH18" s="27"/>
      <c r="AI18" s="27"/>
      <c r="AJ18" s="27"/>
      <c r="AK18" s="27"/>
      <c r="AL18" s="27"/>
      <c r="AM18" s="27"/>
      <c r="AP18" s="27"/>
      <c r="AQ18" s="27"/>
    </row>
    <row r="19" spans="1:43" s="6" customFormat="1" ht="20.25" customHeight="1" x14ac:dyDescent="0.25">
      <c r="A19" s="26"/>
      <c r="B19" s="39" t="s">
        <v>47</v>
      </c>
      <c r="C19" s="40">
        <v>0</v>
      </c>
      <c r="D19" s="41">
        <f t="shared" si="0"/>
        <v>0</v>
      </c>
      <c r="E19" s="91">
        <v>60317549</v>
      </c>
      <c r="F19" s="41">
        <f t="shared" si="1"/>
        <v>50.685009010399519</v>
      </c>
      <c r="G19" s="91"/>
      <c r="H19" s="41">
        <f t="shared" si="2"/>
        <v>0</v>
      </c>
      <c r="I19" s="42">
        <v>0</v>
      </c>
      <c r="J19" s="41">
        <f t="shared" si="3"/>
        <v>0</v>
      </c>
      <c r="K19" s="42">
        <v>0</v>
      </c>
      <c r="L19" s="41">
        <f t="shared" si="4"/>
        <v>0</v>
      </c>
      <c r="M19" s="42">
        <v>0</v>
      </c>
      <c r="N19" s="41">
        <f t="shared" si="5"/>
        <v>0</v>
      </c>
      <c r="O19" s="42">
        <v>0</v>
      </c>
      <c r="P19" s="41">
        <f t="shared" si="6"/>
        <v>0</v>
      </c>
      <c r="Q19" s="91">
        <v>57168971</v>
      </c>
      <c r="R19" s="41">
        <f t="shared" si="7"/>
        <v>48.039249908020452</v>
      </c>
      <c r="S19" s="42">
        <v>551881</v>
      </c>
      <c r="T19" s="41">
        <f t="shared" si="8"/>
        <v>0.4637471833888393</v>
      </c>
      <c r="U19" s="43">
        <f t="shared" si="9"/>
        <v>118038401</v>
      </c>
      <c r="V19" s="44">
        <f t="shared" si="10"/>
        <v>99.18800610180881</v>
      </c>
      <c r="W19" s="42">
        <v>72540</v>
      </c>
      <c r="X19" s="41">
        <f t="shared" si="11"/>
        <v>6.0955569557615497E-2</v>
      </c>
      <c r="Y19" s="42">
        <v>0</v>
      </c>
      <c r="Z19" s="41">
        <f t="shared" si="12"/>
        <v>0</v>
      </c>
      <c r="AA19" s="42">
        <v>893771</v>
      </c>
      <c r="AB19" s="41">
        <f t="shared" si="13"/>
        <v>0.75103832863357545</v>
      </c>
      <c r="AC19" s="43">
        <f t="shared" si="16"/>
        <v>966311</v>
      </c>
      <c r="AD19" s="44">
        <f t="shared" si="17"/>
        <v>0.81199389819119094</v>
      </c>
      <c r="AE19" s="42">
        <f t="shared" si="14"/>
        <v>119004712</v>
      </c>
      <c r="AF19" s="41">
        <f t="shared" si="18"/>
        <v>1.6752065658429565</v>
      </c>
      <c r="AG19" s="103">
        <f t="shared" si="15"/>
        <v>15</v>
      </c>
      <c r="AH19" s="27"/>
      <c r="AI19" s="27"/>
      <c r="AJ19" s="27"/>
      <c r="AK19" s="27"/>
      <c r="AL19" s="27"/>
      <c r="AM19" s="27"/>
      <c r="AP19" s="27"/>
      <c r="AQ19" s="27"/>
    </row>
    <row r="20" spans="1:43" s="6" customFormat="1" ht="20.25" customHeight="1" x14ac:dyDescent="0.25">
      <c r="A20" s="26"/>
      <c r="B20" s="45" t="s">
        <v>17</v>
      </c>
      <c r="C20" s="46">
        <v>0</v>
      </c>
      <c r="D20" s="47">
        <f t="shared" si="0"/>
        <v>0</v>
      </c>
      <c r="E20" s="48">
        <v>1500000</v>
      </c>
      <c r="F20" s="47">
        <f t="shared" si="1"/>
        <v>3.2036912674488245</v>
      </c>
      <c r="G20" s="48"/>
      <c r="H20" s="47">
        <f t="shared" si="2"/>
        <v>0</v>
      </c>
      <c r="I20" s="49">
        <v>0</v>
      </c>
      <c r="J20" s="47">
        <f t="shared" si="3"/>
        <v>0</v>
      </c>
      <c r="K20" s="49">
        <v>0</v>
      </c>
      <c r="L20" s="47">
        <f t="shared" si="4"/>
        <v>0</v>
      </c>
      <c r="M20" s="49">
        <v>0</v>
      </c>
      <c r="N20" s="47">
        <f t="shared" si="5"/>
        <v>0</v>
      </c>
      <c r="O20" s="49">
        <v>0</v>
      </c>
      <c r="P20" s="47">
        <f t="shared" si="6"/>
        <v>0</v>
      </c>
      <c r="Q20" s="48">
        <v>44348373</v>
      </c>
      <c r="R20" s="47">
        <f t="shared" si="7"/>
        <v>94.718996870442155</v>
      </c>
      <c r="S20" s="49">
        <v>0</v>
      </c>
      <c r="T20" s="47">
        <f t="shared" si="8"/>
        <v>0</v>
      </c>
      <c r="U20" s="50">
        <f t="shared" si="9"/>
        <v>45848373</v>
      </c>
      <c r="V20" s="51">
        <f t="shared" si="10"/>
        <v>97.922688137890972</v>
      </c>
      <c r="W20" s="49">
        <v>115608</v>
      </c>
      <c r="X20" s="47">
        <f t="shared" si="11"/>
        <v>0.24691489336481579</v>
      </c>
      <c r="Y20" s="49">
        <v>857010</v>
      </c>
      <c r="Z20" s="47">
        <f t="shared" si="12"/>
        <v>1.8303969687442114</v>
      </c>
      <c r="AA20" s="49">
        <v>0</v>
      </c>
      <c r="AB20" s="47">
        <f t="shared" si="13"/>
        <v>0</v>
      </c>
      <c r="AC20" s="50">
        <f t="shared" si="16"/>
        <v>972618</v>
      </c>
      <c r="AD20" s="51">
        <f t="shared" si="17"/>
        <v>2.0773118621090267</v>
      </c>
      <c r="AE20" s="49">
        <f t="shared" si="14"/>
        <v>46820991</v>
      </c>
      <c r="AF20" s="47">
        <f t="shared" si="18"/>
        <v>0.65909013369549574</v>
      </c>
      <c r="AG20" s="104">
        <f t="shared" si="15"/>
        <v>26</v>
      </c>
      <c r="AH20" s="27"/>
      <c r="AI20" s="27"/>
      <c r="AJ20" s="27"/>
      <c r="AK20" s="27"/>
      <c r="AL20" s="27"/>
      <c r="AM20" s="27"/>
      <c r="AP20" s="27"/>
      <c r="AQ20" s="27"/>
    </row>
    <row r="21" spans="1:43" s="6" customFormat="1" ht="20.25" customHeight="1" x14ac:dyDescent="0.25">
      <c r="A21" s="26"/>
      <c r="B21" s="39" t="s">
        <v>18</v>
      </c>
      <c r="C21" s="40">
        <v>0</v>
      </c>
      <c r="D21" s="41">
        <f t="shared" si="0"/>
        <v>0</v>
      </c>
      <c r="E21" s="91">
        <v>54110841</v>
      </c>
      <c r="F21" s="41">
        <f t="shared" si="1"/>
        <v>41.188779209134751</v>
      </c>
      <c r="G21" s="91">
        <v>2232817</v>
      </c>
      <c r="H21" s="41">
        <f t="shared" si="2"/>
        <v>1.6996040853884091</v>
      </c>
      <c r="I21" s="42">
        <v>0</v>
      </c>
      <c r="J21" s="41">
        <f t="shared" si="3"/>
        <v>0</v>
      </c>
      <c r="K21" s="42">
        <v>4637624</v>
      </c>
      <c r="L21" s="41">
        <f t="shared" si="4"/>
        <v>3.5301257097627508</v>
      </c>
      <c r="M21" s="42">
        <v>0</v>
      </c>
      <c r="N21" s="41">
        <f t="shared" si="5"/>
        <v>0</v>
      </c>
      <c r="O21" s="42">
        <v>0</v>
      </c>
      <c r="P21" s="41">
        <f t="shared" si="6"/>
        <v>0</v>
      </c>
      <c r="Q21" s="91">
        <v>65730402</v>
      </c>
      <c r="R21" s="41">
        <f t="shared" si="7"/>
        <v>50.033504659549997</v>
      </c>
      <c r="S21" s="42">
        <v>1107924</v>
      </c>
      <c r="T21" s="41">
        <f t="shared" si="8"/>
        <v>0.84334370290976268</v>
      </c>
      <c r="U21" s="43">
        <f t="shared" si="9"/>
        <v>127819608</v>
      </c>
      <c r="V21" s="44">
        <f t="shared" si="10"/>
        <v>97.295357366745677</v>
      </c>
      <c r="W21" s="42">
        <v>210072</v>
      </c>
      <c r="X21" s="41">
        <f t="shared" si="11"/>
        <v>0.15990528082942482</v>
      </c>
      <c r="Y21" s="42">
        <v>2911481</v>
      </c>
      <c r="Z21" s="41">
        <f t="shared" si="12"/>
        <v>2.2161981936409165</v>
      </c>
      <c r="AA21" s="42">
        <v>431611</v>
      </c>
      <c r="AB21" s="41">
        <f t="shared" si="13"/>
        <v>0.32853915878398299</v>
      </c>
      <c r="AC21" s="43">
        <f t="shared" si="16"/>
        <v>3553164</v>
      </c>
      <c r="AD21" s="44">
        <f>(AC21/$AE21)*100</f>
        <v>2.7046426332543243</v>
      </c>
      <c r="AE21" s="42">
        <f t="shared" si="14"/>
        <v>131372772</v>
      </c>
      <c r="AF21" s="41">
        <f t="shared" si="18"/>
        <v>1.8493093805175522</v>
      </c>
      <c r="AG21" s="103">
        <f t="shared" si="15"/>
        <v>13</v>
      </c>
      <c r="AH21" s="27"/>
      <c r="AI21" s="27"/>
      <c r="AJ21" s="27"/>
      <c r="AK21" s="27"/>
      <c r="AL21" s="27"/>
      <c r="AM21" s="27"/>
      <c r="AP21" s="27"/>
      <c r="AQ21" s="27"/>
    </row>
    <row r="22" spans="1:43" s="6" customFormat="1" ht="20.25" customHeight="1" x14ac:dyDescent="0.25">
      <c r="A22" s="26"/>
      <c r="B22" s="39" t="s">
        <v>41</v>
      </c>
      <c r="C22" s="40">
        <v>0</v>
      </c>
      <c r="D22" s="41">
        <f t="shared" si="0"/>
        <v>0</v>
      </c>
      <c r="E22" s="91">
        <v>8577856</v>
      </c>
      <c r="F22" s="41">
        <f t="shared" si="1"/>
        <v>38.602645383162212</v>
      </c>
      <c r="G22" s="91"/>
      <c r="H22" s="41">
        <f t="shared" si="2"/>
        <v>0</v>
      </c>
      <c r="I22" s="42">
        <v>0</v>
      </c>
      <c r="J22" s="41">
        <f t="shared" si="3"/>
        <v>0</v>
      </c>
      <c r="K22" s="42">
        <v>682847</v>
      </c>
      <c r="L22" s="41">
        <f t="shared" si="4"/>
        <v>3.0729940665774955</v>
      </c>
      <c r="M22" s="42">
        <v>0</v>
      </c>
      <c r="N22" s="41">
        <f t="shared" si="5"/>
        <v>0</v>
      </c>
      <c r="O22" s="42">
        <v>0</v>
      </c>
      <c r="P22" s="41">
        <f t="shared" si="6"/>
        <v>0</v>
      </c>
      <c r="Q22" s="91">
        <v>11827475</v>
      </c>
      <c r="R22" s="41">
        <f t="shared" si="7"/>
        <v>53.226799704170425</v>
      </c>
      <c r="S22" s="42">
        <v>112493</v>
      </c>
      <c r="T22" s="41">
        <f t="shared" si="8"/>
        <v>0.50624857622791364</v>
      </c>
      <c r="U22" s="43">
        <f t="shared" si="9"/>
        <v>21200671</v>
      </c>
      <c r="V22" s="44">
        <f t="shared" si="10"/>
        <v>95.408687730138041</v>
      </c>
      <c r="W22" s="42">
        <v>460410</v>
      </c>
      <c r="X22" s="41">
        <f t="shared" si="11"/>
        <v>2.0719680956245612</v>
      </c>
      <c r="Y22" s="42">
        <v>0</v>
      </c>
      <c r="Z22" s="41">
        <f t="shared" si="12"/>
        <v>0</v>
      </c>
      <c r="AA22" s="42">
        <v>559821</v>
      </c>
      <c r="AB22" s="41">
        <f t="shared" si="13"/>
        <v>2.5193441742373914</v>
      </c>
      <c r="AC22" s="43">
        <f t="shared" si="16"/>
        <v>1020231</v>
      </c>
      <c r="AD22" s="44">
        <f t="shared" si="17"/>
        <v>4.5913122698619526</v>
      </c>
      <c r="AE22" s="42">
        <f t="shared" si="14"/>
        <v>22220902</v>
      </c>
      <c r="AF22" s="41">
        <f t="shared" si="18"/>
        <v>0.31279938671128316</v>
      </c>
      <c r="AG22" s="103">
        <f t="shared" si="15"/>
        <v>36</v>
      </c>
      <c r="AH22" s="27"/>
      <c r="AI22" s="27"/>
      <c r="AJ22" s="27"/>
      <c r="AK22" s="27"/>
      <c r="AL22" s="27"/>
      <c r="AM22" s="27"/>
      <c r="AP22" s="27"/>
      <c r="AQ22" s="27"/>
    </row>
    <row r="23" spans="1:43" s="6" customFormat="1" ht="20.25" customHeight="1" x14ac:dyDescent="0.25">
      <c r="A23" s="26"/>
      <c r="B23" s="39" t="s">
        <v>48</v>
      </c>
      <c r="C23" s="40">
        <v>0</v>
      </c>
      <c r="D23" s="41">
        <f t="shared" si="0"/>
        <v>0</v>
      </c>
      <c r="E23" s="91">
        <v>6428606</v>
      </c>
      <c r="F23" s="41">
        <f t="shared" si="1"/>
        <v>23.392479895662198</v>
      </c>
      <c r="G23" s="91"/>
      <c r="H23" s="41">
        <f t="shared" si="2"/>
        <v>0</v>
      </c>
      <c r="I23" s="53">
        <v>0</v>
      </c>
      <c r="J23" s="41">
        <f t="shared" si="3"/>
        <v>0</v>
      </c>
      <c r="K23" s="42">
        <v>0</v>
      </c>
      <c r="L23" s="41">
        <f t="shared" si="4"/>
        <v>0</v>
      </c>
      <c r="M23" s="42">
        <v>0</v>
      </c>
      <c r="N23" s="41">
        <f t="shared" si="5"/>
        <v>0</v>
      </c>
      <c r="O23" s="42">
        <v>0</v>
      </c>
      <c r="P23" s="41">
        <f t="shared" si="6"/>
        <v>0</v>
      </c>
      <c r="Q23" s="91">
        <v>16132158</v>
      </c>
      <c r="R23" s="41">
        <f t="shared" si="7"/>
        <v>58.701868132631887</v>
      </c>
      <c r="S23" s="42">
        <v>0</v>
      </c>
      <c r="T23" s="41">
        <f t="shared" si="8"/>
        <v>0</v>
      </c>
      <c r="U23" s="43">
        <f t="shared" si="9"/>
        <v>22560764</v>
      </c>
      <c r="V23" s="44">
        <f t="shared" si="10"/>
        <v>82.094348028294078</v>
      </c>
      <c r="W23" s="42">
        <v>0</v>
      </c>
      <c r="X23" s="41">
        <f t="shared" si="11"/>
        <v>0</v>
      </c>
      <c r="Y23" s="42">
        <v>4920743</v>
      </c>
      <c r="Z23" s="41">
        <f t="shared" si="12"/>
        <v>17.905651971705918</v>
      </c>
      <c r="AA23" s="42">
        <v>0</v>
      </c>
      <c r="AB23" s="41">
        <f t="shared" si="13"/>
        <v>0</v>
      </c>
      <c r="AC23" s="43">
        <f t="shared" si="16"/>
        <v>4920743</v>
      </c>
      <c r="AD23" s="44">
        <f t="shared" si="17"/>
        <v>17.905651971705918</v>
      </c>
      <c r="AE23" s="42">
        <f t="shared" si="14"/>
        <v>27481507</v>
      </c>
      <c r="AF23" s="41">
        <f t="shared" si="18"/>
        <v>0.38685191696996979</v>
      </c>
      <c r="AG23" s="103">
        <f t="shared" si="15"/>
        <v>35</v>
      </c>
      <c r="AH23" s="27"/>
      <c r="AI23" s="27"/>
      <c r="AJ23" s="27"/>
      <c r="AK23" s="27"/>
      <c r="AL23" s="27"/>
      <c r="AM23" s="27"/>
      <c r="AP23" s="27"/>
      <c r="AQ23" s="27"/>
    </row>
    <row r="24" spans="1:43" s="6" customFormat="1" ht="20.25" customHeight="1" x14ac:dyDescent="0.25">
      <c r="A24" s="26"/>
      <c r="B24" s="39" t="s">
        <v>40</v>
      </c>
      <c r="C24" s="40">
        <v>0</v>
      </c>
      <c r="D24" s="41">
        <f t="shared" si="0"/>
        <v>0</v>
      </c>
      <c r="E24" s="91">
        <v>2763200</v>
      </c>
      <c r="F24" s="41">
        <f t="shared" si="1"/>
        <v>9.3121501688012565</v>
      </c>
      <c r="G24" s="91"/>
      <c r="H24" s="41">
        <f t="shared" si="2"/>
        <v>0</v>
      </c>
      <c r="I24" s="42">
        <v>0</v>
      </c>
      <c r="J24" s="41">
        <f t="shared" si="3"/>
        <v>0</v>
      </c>
      <c r="K24" s="42">
        <v>0</v>
      </c>
      <c r="L24" s="41">
        <f t="shared" si="4"/>
        <v>0</v>
      </c>
      <c r="M24" s="42">
        <v>0</v>
      </c>
      <c r="N24" s="41">
        <f t="shared" si="5"/>
        <v>0</v>
      </c>
      <c r="O24" s="42">
        <v>0</v>
      </c>
      <c r="P24" s="41">
        <f t="shared" si="6"/>
        <v>0</v>
      </c>
      <c r="Q24" s="91">
        <v>24298393</v>
      </c>
      <c r="R24" s="41">
        <f t="shared" si="7"/>
        <v>81.887045627008277</v>
      </c>
      <c r="S24" s="42">
        <v>112053</v>
      </c>
      <c r="T24" s="41">
        <f t="shared" si="8"/>
        <v>0.37762534846000551</v>
      </c>
      <c r="U24" s="43">
        <f t="shared" si="9"/>
        <v>27173646</v>
      </c>
      <c r="V24" s="44">
        <f t="shared" si="10"/>
        <v>91.576821144269545</v>
      </c>
      <c r="W24" s="42">
        <v>934401</v>
      </c>
      <c r="X24" s="41">
        <f t="shared" si="11"/>
        <v>3.148987561478743</v>
      </c>
      <c r="Y24" s="42">
        <v>0</v>
      </c>
      <c r="Z24" s="41">
        <f t="shared" si="12"/>
        <v>0</v>
      </c>
      <c r="AA24" s="42">
        <v>1565014</v>
      </c>
      <c r="AB24" s="41">
        <f t="shared" si="13"/>
        <v>5.274191294251712</v>
      </c>
      <c r="AC24" s="43">
        <f t="shared" si="16"/>
        <v>2499415</v>
      </c>
      <c r="AD24" s="44">
        <f t="shared" si="17"/>
        <v>8.4231788557304554</v>
      </c>
      <c r="AE24" s="42">
        <f t="shared" si="14"/>
        <v>29673061</v>
      </c>
      <c r="AF24" s="41">
        <f t="shared" si="18"/>
        <v>0.41770200339511399</v>
      </c>
      <c r="AG24" s="103">
        <f t="shared" si="15"/>
        <v>33</v>
      </c>
      <c r="AH24" s="27"/>
      <c r="AI24" s="27"/>
      <c r="AJ24" s="27"/>
      <c r="AK24" s="27"/>
      <c r="AL24" s="27"/>
      <c r="AM24" s="27"/>
      <c r="AP24" s="27"/>
      <c r="AQ24" s="27"/>
    </row>
    <row r="25" spans="1:43" s="6" customFormat="1" ht="30.75" customHeight="1" x14ac:dyDescent="0.25">
      <c r="A25" s="26"/>
      <c r="B25" s="54" t="s">
        <v>59</v>
      </c>
      <c r="C25" s="46">
        <v>0</v>
      </c>
      <c r="D25" s="47">
        <f t="shared" si="0"/>
        <v>0</v>
      </c>
      <c r="E25" s="48">
        <v>130504577</v>
      </c>
      <c r="F25" s="47">
        <f t="shared" si="1"/>
        <v>29.624538599805906</v>
      </c>
      <c r="G25" s="48">
        <v>4702310</v>
      </c>
      <c r="H25" s="47">
        <f t="shared" si="2"/>
        <v>1.0674243563369683</v>
      </c>
      <c r="I25" s="49">
        <v>0</v>
      </c>
      <c r="J25" s="47">
        <f t="shared" si="3"/>
        <v>0</v>
      </c>
      <c r="K25" s="49">
        <v>2299015</v>
      </c>
      <c r="L25" s="47">
        <f t="shared" si="4"/>
        <v>0.52187639831998212</v>
      </c>
      <c r="M25" s="49">
        <v>0</v>
      </c>
      <c r="N25" s="47">
        <f t="shared" si="5"/>
        <v>0</v>
      </c>
      <c r="O25" s="49">
        <v>10170000</v>
      </c>
      <c r="P25" s="47">
        <f t="shared" si="6"/>
        <v>2.3085899704500483</v>
      </c>
      <c r="Q25" s="48">
        <v>288660110</v>
      </c>
      <c r="R25" s="47">
        <f t="shared" si="7"/>
        <v>65.525844131269196</v>
      </c>
      <c r="S25" s="49">
        <v>393040</v>
      </c>
      <c r="T25" s="47">
        <f t="shared" si="8"/>
        <v>8.9220078857982985E-2</v>
      </c>
      <c r="U25" s="50">
        <f t="shared" si="9"/>
        <v>436729052</v>
      </c>
      <c r="V25" s="51">
        <f t="shared" si="10"/>
        <v>99.137493535040079</v>
      </c>
      <c r="W25" s="49">
        <v>0</v>
      </c>
      <c r="X25" s="47">
        <f t="shared" si="11"/>
        <v>0</v>
      </c>
      <c r="Y25" s="49">
        <v>1500000</v>
      </c>
      <c r="Z25" s="47">
        <f t="shared" si="12"/>
        <v>0.34049999564160005</v>
      </c>
      <c r="AA25" s="49">
        <v>2299588</v>
      </c>
      <c r="AB25" s="47">
        <f t="shared" si="13"/>
        <v>0.52200646931831718</v>
      </c>
      <c r="AC25" s="50">
        <f t="shared" si="16"/>
        <v>3799588</v>
      </c>
      <c r="AD25" s="51">
        <f t="shared" si="17"/>
        <v>0.86250646495991734</v>
      </c>
      <c r="AE25" s="49">
        <f t="shared" si="14"/>
        <v>440528640</v>
      </c>
      <c r="AF25" s="47">
        <f t="shared" si="18"/>
        <v>6.2012373944476087</v>
      </c>
      <c r="AG25" s="104">
        <f t="shared" si="15"/>
        <v>5</v>
      </c>
      <c r="AH25" s="27"/>
      <c r="AI25" s="27"/>
      <c r="AJ25" s="27"/>
      <c r="AK25" s="27"/>
      <c r="AL25" s="27"/>
      <c r="AM25" s="27"/>
      <c r="AP25" s="27"/>
      <c r="AQ25" s="27"/>
    </row>
    <row r="26" spans="1:43" s="6" customFormat="1" ht="20.25" customHeight="1" x14ac:dyDescent="0.25">
      <c r="A26" s="26"/>
      <c r="B26" s="39" t="s">
        <v>39</v>
      </c>
      <c r="C26" s="40">
        <v>0</v>
      </c>
      <c r="D26" s="41">
        <f t="shared" si="0"/>
        <v>0</v>
      </c>
      <c r="E26" s="91">
        <v>5559790</v>
      </c>
      <c r="F26" s="41">
        <f t="shared" si="1"/>
        <v>14.301646966304176</v>
      </c>
      <c r="G26" s="52"/>
      <c r="H26" s="41">
        <f t="shared" si="2"/>
        <v>0</v>
      </c>
      <c r="I26" s="42">
        <v>0</v>
      </c>
      <c r="J26" s="41">
        <f t="shared" si="3"/>
        <v>0</v>
      </c>
      <c r="K26" s="42">
        <v>0</v>
      </c>
      <c r="L26" s="41">
        <f t="shared" si="4"/>
        <v>0</v>
      </c>
      <c r="M26" s="42">
        <v>0</v>
      </c>
      <c r="N26" s="41">
        <f t="shared" si="5"/>
        <v>0</v>
      </c>
      <c r="O26" s="42">
        <v>0</v>
      </c>
      <c r="P26" s="41">
        <f t="shared" si="6"/>
        <v>0</v>
      </c>
      <c r="Q26" s="91">
        <v>33315383</v>
      </c>
      <c r="R26" s="41">
        <f t="shared" si="7"/>
        <v>85.698353033695824</v>
      </c>
      <c r="S26" s="42">
        <v>0</v>
      </c>
      <c r="T26" s="41">
        <f t="shared" si="8"/>
        <v>0</v>
      </c>
      <c r="U26" s="43">
        <f t="shared" si="9"/>
        <v>38875173</v>
      </c>
      <c r="V26" s="44">
        <f t="shared" si="10"/>
        <v>100</v>
      </c>
      <c r="W26" s="42">
        <v>0</v>
      </c>
      <c r="X26" s="41">
        <f t="shared" si="11"/>
        <v>0</v>
      </c>
      <c r="Y26" s="42">
        <v>0</v>
      </c>
      <c r="Z26" s="41">
        <f t="shared" si="12"/>
        <v>0</v>
      </c>
      <c r="AA26" s="42">
        <v>0</v>
      </c>
      <c r="AB26" s="41">
        <f t="shared" si="13"/>
        <v>0</v>
      </c>
      <c r="AC26" s="43">
        <f t="shared" si="16"/>
        <v>0</v>
      </c>
      <c r="AD26" s="44">
        <f>(AC26/$AE26)*100</f>
        <v>0</v>
      </c>
      <c r="AE26" s="42">
        <f t="shared" si="14"/>
        <v>38875173</v>
      </c>
      <c r="AF26" s="41">
        <f t="shared" si="18"/>
        <v>0.54723837370305828</v>
      </c>
      <c r="AG26" s="103">
        <f t="shared" si="15"/>
        <v>29</v>
      </c>
      <c r="AH26" s="27"/>
      <c r="AI26" s="27"/>
      <c r="AJ26" s="27"/>
      <c r="AK26" s="27"/>
      <c r="AL26" s="27"/>
      <c r="AM26" s="27"/>
      <c r="AP26" s="27"/>
      <c r="AQ26" s="27"/>
    </row>
    <row r="27" spans="1:43" s="6" customFormat="1" ht="20.25" customHeight="1" x14ac:dyDescent="0.25">
      <c r="A27" s="26"/>
      <c r="B27" s="39" t="s">
        <v>19</v>
      </c>
      <c r="C27" s="40">
        <v>0</v>
      </c>
      <c r="D27" s="41">
        <f t="shared" si="0"/>
        <v>0</v>
      </c>
      <c r="E27" s="91">
        <v>10298532</v>
      </c>
      <c r="F27" s="41">
        <f t="shared" si="1"/>
        <v>22.948611936957995</v>
      </c>
      <c r="G27" s="52"/>
      <c r="H27" s="41">
        <f t="shared" si="2"/>
        <v>0</v>
      </c>
      <c r="I27" s="42">
        <v>0</v>
      </c>
      <c r="J27" s="41">
        <f t="shared" si="3"/>
        <v>0</v>
      </c>
      <c r="K27" s="42">
        <v>877165</v>
      </c>
      <c r="L27" s="41">
        <f t="shared" si="4"/>
        <v>1.9546202497289673</v>
      </c>
      <c r="M27" s="42">
        <v>0</v>
      </c>
      <c r="N27" s="41">
        <f t="shared" si="5"/>
        <v>0</v>
      </c>
      <c r="O27" s="42">
        <v>0</v>
      </c>
      <c r="P27" s="41">
        <f t="shared" si="6"/>
        <v>0</v>
      </c>
      <c r="Q27" s="91">
        <v>32164344</v>
      </c>
      <c r="R27" s="41">
        <f t="shared" si="7"/>
        <v>71.673035405708632</v>
      </c>
      <c r="S27" s="42">
        <v>360981</v>
      </c>
      <c r="T27" s="41">
        <f t="shared" si="8"/>
        <v>0.80438774046777095</v>
      </c>
      <c r="U27" s="43">
        <f t="shared" si="9"/>
        <v>43701022</v>
      </c>
      <c r="V27" s="44">
        <f t="shared" si="10"/>
        <v>97.38065533286337</v>
      </c>
      <c r="W27" s="42">
        <v>0</v>
      </c>
      <c r="X27" s="41">
        <f t="shared" si="11"/>
        <v>0</v>
      </c>
      <c r="Y27" s="42">
        <v>0</v>
      </c>
      <c r="Z27" s="41">
        <f t="shared" si="12"/>
        <v>0</v>
      </c>
      <c r="AA27" s="42">
        <v>1175470</v>
      </c>
      <c r="AB27" s="41">
        <f t="shared" si="13"/>
        <v>2.6193446671366383</v>
      </c>
      <c r="AC27" s="43">
        <f t="shared" si="16"/>
        <v>1175470</v>
      </c>
      <c r="AD27" s="44">
        <f t="shared" si="17"/>
        <v>2.6193446671366383</v>
      </c>
      <c r="AE27" s="42">
        <f t="shared" si="14"/>
        <v>44876492</v>
      </c>
      <c r="AF27" s="41">
        <f t="shared" si="18"/>
        <v>0.63171779324501798</v>
      </c>
      <c r="AG27" s="103">
        <f t="shared" si="15"/>
        <v>27</v>
      </c>
      <c r="AH27" s="27"/>
      <c r="AI27" s="27"/>
      <c r="AJ27" s="27"/>
      <c r="AK27" s="27"/>
      <c r="AL27" s="27"/>
      <c r="AM27" s="27"/>
      <c r="AP27" s="27"/>
      <c r="AQ27" s="27"/>
    </row>
    <row r="28" spans="1:43" s="6" customFormat="1" ht="20.25" customHeight="1" x14ac:dyDescent="0.25">
      <c r="A28" s="26"/>
      <c r="B28" s="39" t="s">
        <v>49</v>
      </c>
      <c r="C28" s="40">
        <v>0</v>
      </c>
      <c r="D28" s="41">
        <f t="shared" si="0"/>
        <v>0</v>
      </c>
      <c r="E28" s="91">
        <v>86434413</v>
      </c>
      <c r="F28" s="41">
        <f t="shared" si="1"/>
        <v>52.870678347796563</v>
      </c>
      <c r="G28" s="52"/>
      <c r="H28" s="41">
        <f t="shared" si="2"/>
        <v>0</v>
      </c>
      <c r="I28" s="42">
        <v>0</v>
      </c>
      <c r="J28" s="41">
        <f t="shared" si="3"/>
        <v>0</v>
      </c>
      <c r="K28" s="42">
        <v>0</v>
      </c>
      <c r="L28" s="41">
        <f t="shared" si="4"/>
        <v>0</v>
      </c>
      <c r="M28" s="42">
        <v>0</v>
      </c>
      <c r="N28" s="41">
        <f t="shared" si="5"/>
        <v>0</v>
      </c>
      <c r="O28" s="42">
        <v>2400000</v>
      </c>
      <c r="P28" s="41">
        <f t="shared" si="6"/>
        <v>1.468045233727818</v>
      </c>
      <c r="Q28" s="91">
        <v>71614584</v>
      </c>
      <c r="R28" s="41">
        <f t="shared" si="7"/>
        <v>43.805603627750195</v>
      </c>
      <c r="S28" s="42">
        <v>244000</v>
      </c>
      <c r="T28" s="41">
        <f t="shared" si="8"/>
        <v>0.14925126542899486</v>
      </c>
      <c r="U28" s="43">
        <f t="shared" si="9"/>
        <v>160692997</v>
      </c>
      <c r="V28" s="44">
        <f t="shared" si="10"/>
        <v>98.293578474703565</v>
      </c>
      <c r="W28" s="42">
        <v>399453</v>
      </c>
      <c r="X28" s="41">
        <f t="shared" si="11"/>
        <v>0.24433961364511589</v>
      </c>
      <c r="Y28" s="42">
        <v>674025</v>
      </c>
      <c r="Z28" s="41">
        <f t="shared" si="12"/>
        <v>0.41229132860974693</v>
      </c>
      <c r="AA28" s="42">
        <v>1716226</v>
      </c>
      <c r="AB28" s="41">
        <f t="shared" si="13"/>
        <v>1.0497905830415659</v>
      </c>
      <c r="AC28" s="43">
        <f t="shared" si="16"/>
        <v>2789704</v>
      </c>
      <c r="AD28" s="44">
        <f t="shared" si="17"/>
        <v>1.706421525296429</v>
      </c>
      <c r="AE28" s="42">
        <f t="shared" si="14"/>
        <v>163482701</v>
      </c>
      <c r="AF28" s="41">
        <f t="shared" si="18"/>
        <v>2.3013147085885208</v>
      </c>
      <c r="AG28" s="103">
        <f t="shared" si="15"/>
        <v>10</v>
      </c>
      <c r="AH28" s="27"/>
      <c r="AI28" s="27"/>
      <c r="AJ28" s="27"/>
      <c r="AK28" s="27"/>
      <c r="AL28" s="27"/>
      <c r="AM28" s="27"/>
      <c r="AP28" s="27"/>
      <c r="AQ28" s="27"/>
    </row>
    <row r="29" spans="1:43" s="6" customFormat="1" ht="20.25" customHeight="1" x14ac:dyDescent="0.25">
      <c r="A29" s="26"/>
      <c r="B29" s="39" t="s">
        <v>20</v>
      </c>
      <c r="C29" s="40">
        <v>0</v>
      </c>
      <c r="D29" s="41">
        <f t="shared" si="0"/>
        <v>0</v>
      </c>
      <c r="E29" s="91">
        <v>12364094</v>
      </c>
      <c r="F29" s="41">
        <f t="shared" si="1"/>
        <v>36.80645740630105</v>
      </c>
      <c r="G29" s="52"/>
      <c r="H29" s="41">
        <f t="shared" si="2"/>
        <v>0</v>
      </c>
      <c r="I29" s="42">
        <v>0</v>
      </c>
      <c r="J29" s="41">
        <f t="shared" si="3"/>
        <v>0</v>
      </c>
      <c r="K29" s="42">
        <v>0</v>
      </c>
      <c r="L29" s="41">
        <f t="shared" si="4"/>
        <v>0</v>
      </c>
      <c r="M29" s="42">
        <v>0</v>
      </c>
      <c r="N29" s="41">
        <f t="shared" si="5"/>
        <v>0</v>
      </c>
      <c r="O29" s="42">
        <v>0</v>
      </c>
      <c r="P29" s="41">
        <f t="shared" si="6"/>
        <v>0</v>
      </c>
      <c r="Q29" s="91">
        <v>16919868</v>
      </c>
      <c r="R29" s="41">
        <f t="shared" si="7"/>
        <v>50.368462166515094</v>
      </c>
      <c r="S29" s="42">
        <v>0</v>
      </c>
      <c r="T29" s="41">
        <f t="shared" si="8"/>
        <v>0</v>
      </c>
      <c r="U29" s="43">
        <f t="shared" si="9"/>
        <v>29283962</v>
      </c>
      <c r="V29" s="44">
        <f t="shared" si="10"/>
        <v>87.174919572816151</v>
      </c>
      <c r="W29" s="42">
        <v>433237</v>
      </c>
      <c r="X29" s="41">
        <f t="shared" si="11"/>
        <v>1.2896957259734234</v>
      </c>
      <c r="Y29" s="42">
        <v>2775000</v>
      </c>
      <c r="Z29" s="41">
        <f t="shared" si="12"/>
        <v>8.26084946478775</v>
      </c>
      <c r="AA29" s="42">
        <v>1099988</v>
      </c>
      <c r="AB29" s="41">
        <f t="shared" si="13"/>
        <v>3.2745352364226834</v>
      </c>
      <c r="AC29" s="43">
        <f t="shared" si="16"/>
        <v>4308225</v>
      </c>
      <c r="AD29" s="44">
        <f t="shared" si="17"/>
        <v>12.825080427183858</v>
      </c>
      <c r="AE29" s="42">
        <f t="shared" si="14"/>
        <v>33592187</v>
      </c>
      <c r="AF29" s="41">
        <f t="shared" si="18"/>
        <v>0.4728707903887403</v>
      </c>
      <c r="AG29" s="103">
        <f t="shared" si="15"/>
        <v>32</v>
      </c>
      <c r="AH29" s="27"/>
      <c r="AI29" s="27"/>
      <c r="AJ29" s="27"/>
      <c r="AK29" s="27"/>
      <c r="AL29" s="27"/>
      <c r="AM29" s="27"/>
      <c r="AP29" s="27"/>
      <c r="AQ29" s="27"/>
    </row>
    <row r="30" spans="1:43" s="6" customFormat="1" ht="20.25" customHeight="1" x14ac:dyDescent="0.25">
      <c r="A30" s="26"/>
      <c r="B30" s="45" t="s">
        <v>50</v>
      </c>
      <c r="C30" s="46">
        <v>0</v>
      </c>
      <c r="D30" s="47">
        <f t="shared" si="0"/>
        <v>0</v>
      </c>
      <c r="E30" s="48">
        <v>839058807</v>
      </c>
      <c r="F30" s="47">
        <f t="shared" si="1"/>
        <v>40.43253234493222</v>
      </c>
      <c r="G30" s="48">
        <v>650000</v>
      </c>
      <c r="H30" s="47">
        <f t="shared" si="2"/>
        <v>3.1322174089528317E-2</v>
      </c>
      <c r="I30" s="49">
        <v>13370000</v>
      </c>
      <c r="J30" s="47">
        <f t="shared" si="3"/>
        <v>0.64427302704152867</v>
      </c>
      <c r="K30" s="49">
        <v>5948062</v>
      </c>
      <c r="L30" s="47">
        <f t="shared" si="4"/>
        <v>0.28662497455278152</v>
      </c>
      <c r="M30" s="49">
        <v>0</v>
      </c>
      <c r="N30" s="47">
        <f t="shared" si="5"/>
        <v>0</v>
      </c>
      <c r="O30" s="49">
        <v>2484766</v>
      </c>
      <c r="P30" s="47">
        <f t="shared" si="6"/>
        <v>0.11973580495960143</v>
      </c>
      <c r="Q30" s="48">
        <v>1208462309</v>
      </c>
      <c r="R30" s="47">
        <f t="shared" si="7"/>
        <v>58.233333574048253</v>
      </c>
      <c r="S30" s="49">
        <v>2246865</v>
      </c>
      <c r="T30" s="47">
        <f t="shared" si="8"/>
        <v>0.10827184105487392</v>
      </c>
      <c r="U30" s="50">
        <f t="shared" si="9"/>
        <v>2072220809</v>
      </c>
      <c r="V30" s="51">
        <f t="shared" si="10"/>
        <v>99.856093740678801</v>
      </c>
      <c r="W30" s="49">
        <v>1929353</v>
      </c>
      <c r="X30" s="47">
        <f t="shared" si="11"/>
        <v>9.2971585455621134E-2</v>
      </c>
      <c r="Y30" s="49">
        <v>1057000</v>
      </c>
      <c r="Z30" s="47">
        <f t="shared" si="12"/>
        <v>5.0934673865586831E-2</v>
      </c>
      <c r="AA30" s="49">
        <v>0</v>
      </c>
      <c r="AB30" s="47">
        <f t="shared" si="13"/>
        <v>0</v>
      </c>
      <c r="AC30" s="50">
        <f t="shared" si="16"/>
        <v>2986353</v>
      </c>
      <c r="AD30" s="51">
        <f t="shared" si="17"/>
        <v>0.14390625932120796</v>
      </c>
      <c r="AE30" s="49">
        <f t="shared" si="14"/>
        <v>2075207162</v>
      </c>
      <c r="AF30" s="47">
        <f t="shared" si="18"/>
        <v>29.212294243161796</v>
      </c>
      <c r="AG30" s="104">
        <f t="shared" si="15"/>
        <v>1</v>
      </c>
      <c r="AH30" s="27"/>
      <c r="AI30" s="27"/>
      <c r="AJ30" s="27"/>
      <c r="AK30" s="27"/>
      <c r="AL30" s="27"/>
      <c r="AM30" s="27"/>
      <c r="AP30" s="27"/>
      <c r="AQ30" s="27"/>
    </row>
    <row r="31" spans="1:43" s="6" customFormat="1" ht="20.25" customHeight="1" x14ac:dyDescent="0.25">
      <c r="A31" s="26"/>
      <c r="B31" s="39" t="s">
        <v>38</v>
      </c>
      <c r="C31" s="40">
        <v>0</v>
      </c>
      <c r="D31" s="41">
        <f t="shared" si="0"/>
        <v>0</v>
      </c>
      <c r="E31" s="91">
        <v>13485528</v>
      </c>
      <c r="F31" s="55">
        <f t="shared" si="1"/>
        <v>82.447612050538254</v>
      </c>
      <c r="G31" s="52"/>
      <c r="H31" s="41">
        <f t="shared" si="2"/>
        <v>0</v>
      </c>
      <c r="I31" s="56">
        <v>0</v>
      </c>
      <c r="J31" s="55">
        <f t="shared" si="3"/>
        <v>0</v>
      </c>
      <c r="K31" s="56">
        <v>144038</v>
      </c>
      <c r="L31" s="41">
        <f t="shared" si="4"/>
        <v>0.88061729170229219</v>
      </c>
      <c r="M31" s="56">
        <v>0</v>
      </c>
      <c r="N31" s="41">
        <f t="shared" si="5"/>
        <v>0</v>
      </c>
      <c r="O31" s="56">
        <v>0</v>
      </c>
      <c r="P31" s="55">
        <f t="shared" si="6"/>
        <v>0</v>
      </c>
      <c r="Q31" s="91">
        <v>0</v>
      </c>
      <c r="R31" s="55">
        <f t="shared" si="7"/>
        <v>0</v>
      </c>
      <c r="S31" s="56">
        <v>86676</v>
      </c>
      <c r="T31" s="55">
        <f t="shared" si="8"/>
        <v>0.52991838525658419</v>
      </c>
      <c r="U31" s="43">
        <f t="shared" si="9"/>
        <v>13716242</v>
      </c>
      <c r="V31" s="57">
        <f t="shared" si="10"/>
        <v>83.858147727497141</v>
      </c>
      <c r="W31" s="42">
        <v>1343900</v>
      </c>
      <c r="X31" s="41">
        <f t="shared" si="11"/>
        <v>8.2163149885357374</v>
      </c>
      <c r="Y31" s="56">
        <v>0</v>
      </c>
      <c r="Z31" s="55">
        <f t="shared" si="12"/>
        <v>0</v>
      </c>
      <c r="AA31" s="56">
        <v>1296339</v>
      </c>
      <c r="AB31" s="55">
        <f t="shared" si="13"/>
        <v>7.9255372839671328</v>
      </c>
      <c r="AC31" s="43">
        <f t="shared" si="16"/>
        <v>2640239</v>
      </c>
      <c r="AD31" s="44">
        <f>(AC31/$AE31)*100</f>
        <v>16.14185227250287</v>
      </c>
      <c r="AE31" s="42">
        <f t="shared" si="14"/>
        <v>16356481</v>
      </c>
      <c r="AF31" s="55">
        <f t="shared" si="18"/>
        <v>0.2302470541274497</v>
      </c>
      <c r="AG31" s="103">
        <f t="shared" si="15"/>
        <v>37</v>
      </c>
      <c r="AH31" s="27"/>
      <c r="AI31" s="27"/>
      <c r="AJ31" s="27"/>
      <c r="AK31" s="27"/>
      <c r="AL31" s="27"/>
      <c r="AM31" s="27"/>
      <c r="AP31" s="27"/>
      <c r="AQ31" s="27"/>
    </row>
    <row r="32" spans="1:43" s="6" customFormat="1" ht="20.25" customHeight="1" x14ac:dyDescent="0.25">
      <c r="A32" s="26"/>
      <c r="B32" s="39" t="s">
        <v>51</v>
      </c>
      <c r="C32" s="40">
        <v>0</v>
      </c>
      <c r="D32" s="41">
        <f t="shared" si="0"/>
        <v>0</v>
      </c>
      <c r="E32" s="91">
        <v>128820876</v>
      </c>
      <c r="F32" s="41">
        <f t="shared" si="1"/>
        <v>47.228511431894717</v>
      </c>
      <c r="G32" s="52">
        <v>3706780</v>
      </c>
      <c r="H32" s="41">
        <f t="shared" si="2"/>
        <v>1.3589854924253015</v>
      </c>
      <c r="I32" s="42">
        <v>0</v>
      </c>
      <c r="J32" s="41">
        <f t="shared" si="3"/>
        <v>0</v>
      </c>
      <c r="K32" s="42">
        <v>87145</v>
      </c>
      <c r="L32" s="41">
        <f t="shared" si="4"/>
        <v>3.1949236463292376E-2</v>
      </c>
      <c r="M32" s="42">
        <v>0</v>
      </c>
      <c r="N32" s="41">
        <f t="shared" si="5"/>
        <v>0</v>
      </c>
      <c r="O32" s="42">
        <v>0</v>
      </c>
      <c r="P32" s="41">
        <f t="shared" si="6"/>
        <v>0</v>
      </c>
      <c r="Q32" s="91">
        <v>135525775</v>
      </c>
      <c r="R32" s="41">
        <f t="shared" si="7"/>
        <v>49.686672010395981</v>
      </c>
      <c r="S32" s="42">
        <v>0</v>
      </c>
      <c r="T32" s="41">
        <f t="shared" si="8"/>
        <v>0</v>
      </c>
      <c r="U32" s="43">
        <f>S32+Q32+O32+M32+K32+I32+G32+E32+C32</f>
        <v>268140576</v>
      </c>
      <c r="V32" s="44">
        <f t="shared" si="10"/>
        <v>98.306118171179293</v>
      </c>
      <c r="W32" s="42">
        <v>164117</v>
      </c>
      <c r="X32" s="41">
        <f t="shared" si="11"/>
        <v>6.0168831724667554E-2</v>
      </c>
      <c r="Y32" s="42">
        <v>2037000</v>
      </c>
      <c r="Z32" s="41">
        <f t="shared" si="12"/>
        <v>0.74680813214443242</v>
      </c>
      <c r="AA32" s="42">
        <v>2419129</v>
      </c>
      <c r="AB32" s="41">
        <f t="shared" si="13"/>
        <v>0.88690486495160947</v>
      </c>
      <c r="AC32" s="43">
        <f t="shared" si="16"/>
        <v>4620246</v>
      </c>
      <c r="AD32" s="44">
        <f t="shared" si="17"/>
        <v>1.6938818288207096</v>
      </c>
      <c r="AE32" s="42">
        <f t="shared" si="14"/>
        <v>272760822</v>
      </c>
      <c r="AF32" s="41">
        <f t="shared" si="18"/>
        <v>3.8396019135706316</v>
      </c>
      <c r="AG32" s="103">
        <f t="shared" si="15"/>
        <v>7</v>
      </c>
      <c r="AH32" s="27"/>
      <c r="AI32" s="27"/>
      <c r="AJ32" s="27"/>
      <c r="AK32" s="27"/>
      <c r="AL32" s="27"/>
      <c r="AM32" s="27"/>
      <c r="AP32" s="27"/>
      <c r="AQ32" s="27"/>
    </row>
    <row r="33" spans="1:43" s="6" customFormat="1" ht="20.25" customHeight="1" x14ac:dyDescent="0.25">
      <c r="A33" s="26"/>
      <c r="B33" s="39" t="s">
        <v>52</v>
      </c>
      <c r="C33" s="40">
        <v>0</v>
      </c>
      <c r="D33" s="41">
        <f t="shared" si="0"/>
        <v>0</v>
      </c>
      <c r="E33" s="91">
        <v>15549980</v>
      </c>
      <c r="F33" s="41">
        <f t="shared" si="1"/>
        <v>10.043213581625057</v>
      </c>
      <c r="G33" s="52">
        <v>3710235</v>
      </c>
      <c r="H33" s="41">
        <f t="shared" si="2"/>
        <v>2.3963170719847002</v>
      </c>
      <c r="I33" s="42">
        <v>0</v>
      </c>
      <c r="J33" s="41">
        <f t="shared" si="3"/>
        <v>0</v>
      </c>
      <c r="K33" s="42">
        <v>0</v>
      </c>
      <c r="L33" s="41">
        <f t="shared" si="4"/>
        <v>0</v>
      </c>
      <c r="M33" s="42">
        <v>0</v>
      </c>
      <c r="N33" s="41">
        <f t="shared" si="5"/>
        <v>0</v>
      </c>
      <c r="O33" s="42">
        <v>0</v>
      </c>
      <c r="P33" s="41">
        <f t="shared" si="6"/>
        <v>0</v>
      </c>
      <c r="Q33" s="91">
        <v>133750004</v>
      </c>
      <c r="R33" s="41">
        <f t="shared" si="7"/>
        <v>86.384667807624567</v>
      </c>
      <c r="S33" s="42">
        <v>550306</v>
      </c>
      <c r="T33" s="41">
        <f t="shared" si="8"/>
        <v>0.35542429593155483</v>
      </c>
      <c r="U33" s="43">
        <f t="shared" si="9"/>
        <v>153560525</v>
      </c>
      <c r="V33" s="44">
        <f t="shared" si="10"/>
        <v>99.179622757165873</v>
      </c>
      <c r="W33" s="42">
        <v>1270196</v>
      </c>
      <c r="X33" s="41">
        <f t="shared" si="11"/>
        <v>0.82037724283412716</v>
      </c>
      <c r="Y33" s="42">
        <v>0</v>
      </c>
      <c r="Z33" s="41">
        <f t="shared" si="12"/>
        <v>0</v>
      </c>
      <c r="AA33" s="42">
        <v>0</v>
      </c>
      <c r="AB33" s="41">
        <f t="shared" si="13"/>
        <v>0</v>
      </c>
      <c r="AC33" s="43">
        <f t="shared" si="16"/>
        <v>1270196</v>
      </c>
      <c r="AD33" s="44">
        <f t="shared" si="17"/>
        <v>0.82037724283412716</v>
      </c>
      <c r="AE33" s="42">
        <f t="shared" si="14"/>
        <v>154830721</v>
      </c>
      <c r="AF33" s="41">
        <f t="shared" si="18"/>
        <v>2.1795224412071925</v>
      </c>
      <c r="AG33" s="103">
        <f t="shared" si="15"/>
        <v>11</v>
      </c>
      <c r="AH33" s="27"/>
      <c r="AI33" s="27"/>
      <c r="AJ33" s="27"/>
      <c r="AK33" s="27"/>
      <c r="AL33" s="27"/>
      <c r="AM33" s="27"/>
      <c r="AP33" s="27"/>
      <c r="AQ33" s="27"/>
    </row>
    <row r="34" spans="1:43" s="6" customFormat="1" ht="20.25" customHeight="1" x14ac:dyDescent="0.2">
      <c r="B34" s="39" t="s">
        <v>21</v>
      </c>
      <c r="C34" s="40">
        <v>0</v>
      </c>
      <c r="D34" s="41">
        <f t="shared" si="0"/>
        <v>0</v>
      </c>
      <c r="E34" s="91">
        <v>40440135</v>
      </c>
      <c r="F34" s="41">
        <f t="shared" si="1"/>
        <v>30.707528014204328</v>
      </c>
      <c r="G34" s="52"/>
      <c r="H34" s="41">
        <f t="shared" si="2"/>
        <v>0</v>
      </c>
      <c r="I34" s="42">
        <v>0</v>
      </c>
      <c r="J34" s="41">
        <f t="shared" si="3"/>
        <v>0</v>
      </c>
      <c r="K34" s="42">
        <v>155316</v>
      </c>
      <c r="L34" s="41">
        <f t="shared" si="4"/>
        <v>0.11793656032686732</v>
      </c>
      <c r="M34" s="42">
        <v>0</v>
      </c>
      <c r="N34" s="41">
        <f t="shared" si="5"/>
        <v>0</v>
      </c>
      <c r="O34" s="42">
        <v>0</v>
      </c>
      <c r="P34" s="41">
        <f t="shared" si="6"/>
        <v>0</v>
      </c>
      <c r="Q34" s="91">
        <v>89299127</v>
      </c>
      <c r="R34" s="41">
        <f t="shared" si="7"/>
        <v>67.807771759329924</v>
      </c>
      <c r="S34" s="42">
        <v>438107</v>
      </c>
      <c r="T34" s="41">
        <f t="shared" si="8"/>
        <v>0.33266909162689529</v>
      </c>
      <c r="U34" s="43">
        <f t="shared" si="9"/>
        <v>130332685</v>
      </c>
      <c r="V34" s="44">
        <f t="shared" si="10"/>
        <v>98.965905425488017</v>
      </c>
      <c r="W34" s="42">
        <v>181750</v>
      </c>
      <c r="X34" s="41">
        <f t="shared" si="11"/>
        <v>0.13800876818491423</v>
      </c>
      <c r="Y34" s="42">
        <v>0</v>
      </c>
      <c r="Z34" s="41">
        <f t="shared" si="12"/>
        <v>0</v>
      </c>
      <c r="AA34" s="42">
        <v>1180096</v>
      </c>
      <c r="AB34" s="41">
        <f t="shared" si="13"/>
        <v>0.89608580632706758</v>
      </c>
      <c r="AC34" s="43">
        <f t="shared" si="16"/>
        <v>1361846</v>
      </c>
      <c r="AD34" s="44">
        <f t="shared" si="17"/>
        <v>1.0340945745119818</v>
      </c>
      <c r="AE34" s="42">
        <f t="shared" si="14"/>
        <v>131694531</v>
      </c>
      <c r="AF34" s="41">
        <f t="shared" si="18"/>
        <v>1.8538387204097326</v>
      </c>
      <c r="AG34" s="103">
        <f t="shared" si="15"/>
        <v>12</v>
      </c>
      <c r="AH34" s="27"/>
      <c r="AI34" s="27"/>
      <c r="AJ34" s="27"/>
      <c r="AK34" s="27"/>
      <c r="AL34" s="27"/>
      <c r="AM34" s="27"/>
      <c r="AP34" s="27"/>
      <c r="AQ34" s="27"/>
    </row>
    <row r="35" spans="1:43" s="6" customFormat="1" ht="20.25" customHeight="1" x14ac:dyDescent="0.25">
      <c r="A35" s="26"/>
      <c r="B35" s="45" t="s">
        <v>43</v>
      </c>
      <c r="C35" s="46">
        <v>0</v>
      </c>
      <c r="D35" s="47">
        <f t="shared" si="0"/>
        <v>0</v>
      </c>
      <c r="E35" s="48">
        <v>23353393</v>
      </c>
      <c r="F35" s="47">
        <f t="shared" si="1"/>
        <v>24.761506060364891</v>
      </c>
      <c r="G35" s="48"/>
      <c r="H35" s="47">
        <f t="shared" si="2"/>
        <v>0</v>
      </c>
      <c r="I35" s="49">
        <v>1812351</v>
      </c>
      <c r="J35" s="47">
        <f t="shared" si="3"/>
        <v>1.9216282734593799</v>
      </c>
      <c r="K35" s="49">
        <v>9435</v>
      </c>
      <c r="L35" s="47">
        <f t="shared" si="4"/>
        <v>1.000389149788824E-2</v>
      </c>
      <c r="M35" s="49">
        <v>0</v>
      </c>
      <c r="N35" s="47">
        <f t="shared" si="5"/>
        <v>0</v>
      </c>
      <c r="O35" s="49">
        <v>4200000</v>
      </c>
      <c r="P35" s="47">
        <f t="shared" si="6"/>
        <v>4.4532426381696455</v>
      </c>
      <c r="Q35" s="48">
        <v>63004598</v>
      </c>
      <c r="R35" s="47">
        <f t="shared" si="7"/>
        <v>66.803514812937621</v>
      </c>
      <c r="S35" s="49">
        <v>17079</v>
      </c>
      <c r="T35" s="47">
        <f t="shared" si="8"/>
        <v>1.8108793099356996E-2</v>
      </c>
      <c r="U35" s="50">
        <f t="shared" si="9"/>
        <v>92396856</v>
      </c>
      <c r="V35" s="51">
        <f t="shared" si="10"/>
        <v>97.968004469528779</v>
      </c>
      <c r="W35" s="49">
        <v>408609</v>
      </c>
      <c r="X35" s="47">
        <f t="shared" si="11"/>
        <v>0.43324643360472875</v>
      </c>
      <c r="Y35" s="49">
        <v>0</v>
      </c>
      <c r="Z35" s="47">
        <f t="shared" si="12"/>
        <v>0</v>
      </c>
      <c r="AA35" s="49">
        <v>1507833</v>
      </c>
      <c r="AB35" s="47">
        <f t="shared" si="13"/>
        <v>1.5987490968664884</v>
      </c>
      <c r="AC35" s="50">
        <f t="shared" si="16"/>
        <v>1916442</v>
      </c>
      <c r="AD35" s="51">
        <f t="shared" si="17"/>
        <v>2.0319955304712174</v>
      </c>
      <c r="AE35" s="49">
        <f t="shared" si="14"/>
        <v>94313298</v>
      </c>
      <c r="AF35" s="47">
        <f t="shared" si="18"/>
        <v>1.3276302543037402</v>
      </c>
      <c r="AG35" s="104">
        <f t="shared" si="15"/>
        <v>17</v>
      </c>
      <c r="AH35" s="27"/>
      <c r="AI35" s="27"/>
      <c r="AJ35" s="27"/>
      <c r="AK35" s="27"/>
      <c r="AL35" s="27"/>
      <c r="AM35" s="27"/>
      <c r="AP35" s="27"/>
      <c r="AQ35" s="27"/>
    </row>
    <row r="36" spans="1:43" s="6" customFormat="1" ht="20.25" customHeight="1" x14ac:dyDescent="0.25">
      <c r="A36" s="26"/>
      <c r="B36" s="39" t="s">
        <v>37</v>
      </c>
      <c r="C36" s="40">
        <v>0</v>
      </c>
      <c r="D36" s="41">
        <f t="shared" si="0"/>
        <v>0</v>
      </c>
      <c r="E36" s="91">
        <v>7230513</v>
      </c>
      <c r="F36" s="55">
        <f t="shared" si="1"/>
        <v>15.261773723298091</v>
      </c>
      <c r="G36" s="52"/>
      <c r="H36" s="41">
        <f t="shared" si="2"/>
        <v>0</v>
      </c>
      <c r="I36" s="56">
        <v>0</v>
      </c>
      <c r="J36" s="55">
        <f t="shared" si="3"/>
        <v>0</v>
      </c>
      <c r="K36" s="56">
        <v>0</v>
      </c>
      <c r="L36" s="41">
        <f t="shared" si="4"/>
        <v>0</v>
      </c>
      <c r="M36" s="56">
        <v>0</v>
      </c>
      <c r="N36" s="41">
        <f t="shared" si="5"/>
        <v>0</v>
      </c>
      <c r="O36" s="56">
        <v>0</v>
      </c>
      <c r="P36" s="55">
        <f t="shared" si="6"/>
        <v>0</v>
      </c>
      <c r="Q36" s="91">
        <v>30977267</v>
      </c>
      <c r="R36" s="55">
        <f t="shared" si="7"/>
        <v>65.385130974826978</v>
      </c>
      <c r="S36" s="56">
        <v>0</v>
      </c>
      <c r="T36" s="55">
        <f t="shared" si="8"/>
        <v>0</v>
      </c>
      <c r="U36" s="43">
        <f t="shared" si="9"/>
        <v>38207780</v>
      </c>
      <c r="V36" s="57">
        <f t="shared" si="10"/>
        <v>80.64690469812507</v>
      </c>
      <c r="W36" s="42">
        <v>42614</v>
      </c>
      <c r="X36" s="41">
        <f t="shared" si="11"/>
        <v>8.9947314311532925E-2</v>
      </c>
      <c r="Y36" s="56">
        <v>9060000</v>
      </c>
      <c r="Z36" s="55">
        <f t="shared" si="12"/>
        <v>19.123355415180182</v>
      </c>
      <c r="AA36" s="56">
        <v>66229</v>
      </c>
      <c r="AB36" s="55">
        <f t="shared" si="13"/>
        <v>0.13979257238321946</v>
      </c>
      <c r="AC36" s="43">
        <f t="shared" si="16"/>
        <v>9168843</v>
      </c>
      <c r="AD36" s="44">
        <f>(AC36/$AE36)*100</f>
        <v>19.353095301874934</v>
      </c>
      <c r="AE36" s="42">
        <f t="shared" si="14"/>
        <v>47376623</v>
      </c>
      <c r="AF36" s="55">
        <f t="shared" si="18"/>
        <v>0.66691165906999061</v>
      </c>
      <c r="AG36" s="103">
        <f t="shared" si="15"/>
        <v>24</v>
      </c>
      <c r="AH36" s="27"/>
      <c r="AI36" s="27"/>
      <c r="AJ36" s="27"/>
      <c r="AK36" s="27"/>
      <c r="AL36" s="27"/>
      <c r="AM36" s="27"/>
      <c r="AP36" s="27"/>
      <c r="AQ36" s="27"/>
    </row>
    <row r="37" spans="1:43" s="6" customFormat="1" ht="20.25" customHeight="1" x14ac:dyDescent="0.25">
      <c r="A37" s="26"/>
      <c r="B37" s="39" t="s">
        <v>53</v>
      </c>
      <c r="C37" s="40">
        <v>0</v>
      </c>
      <c r="D37" s="41">
        <f t="shared" si="0"/>
        <v>0</v>
      </c>
      <c r="E37" s="91">
        <v>37855000</v>
      </c>
      <c r="F37" s="41">
        <f t="shared" si="1"/>
        <v>61.269999301436229</v>
      </c>
      <c r="G37" s="52"/>
      <c r="H37" s="41">
        <f t="shared" si="2"/>
        <v>0</v>
      </c>
      <c r="I37" s="42">
        <v>0</v>
      </c>
      <c r="J37" s="41">
        <f t="shared" si="3"/>
        <v>0</v>
      </c>
      <c r="K37" s="42">
        <v>890008</v>
      </c>
      <c r="L37" s="41">
        <f t="shared" si="4"/>
        <v>1.4405174887933603</v>
      </c>
      <c r="M37" s="42">
        <v>0</v>
      </c>
      <c r="N37" s="41">
        <f t="shared" si="5"/>
        <v>0</v>
      </c>
      <c r="O37" s="42">
        <v>0</v>
      </c>
      <c r="P37" s="41">
        <f t="shared" si="6"/>
        <v>0</v>
      </c>
      <c r="Q37" s="91">
        <v>21551145</v>
      </c>
      <c r="R37" s="41">
        <f t="shared" si="7"/>
        <v>34.881485645097108</v>
      </c>
      <c r="S37" s="42">
        <v>1081731</v>
      </c>
      <c r="T37" s="41">
        <f t="shared" si="8"/>
        <v>1.7508296820589595</v>
      </c>
      <c r="U37" s="43">
        <f t="shared" si="9"/>
        <v>61377884</v>
      </c>
      <c r="V37" s="44">
        <f t="shared" si="10"/>
        <v>99.342832117385655</v>
      </c>
      <c r="W37" s="42">
        <v>0</v>
      </c>
      <c r="X37" s="41">
        <f t="shared" si="11"/>
        <v>0</v>
      </c>
      <c r="Y37" s="42">
        <v>0</v>
      </c>
      <c r="Z37" s="41">
        <f t="shared" si="12"/>
        <v>0</v>
      </c>
      <c r="AA37" s="42">
        <v>406024</v>
      </c>
      <c r="AB37" s="41">
        <f t="shared" si="13"/>
        <v>0.65716788261435322</v>
      </c>
      <c r="AC37" s="43">
        <f t="shared" si="16"/>
        <v>406024</v>
      </c>
      <c r="AD37" s="44">
        <f t="shared" si="17"/>
        <v>0.65716788261435322</v>
      </c>
      <c r="AE37" s="42">
        <f t="shared" si="14"/>
        <v>61783908</v>
      </c>
      <c r="AF37" s="41">
        <f t="shared" si="18"/>
        <v>0.86972025397647412</v>
      </c>
      <c r="AG37" s="103">
        <f t="shared" si="15"/>
        <v>20</v>
      </c>
      <c r="AH37" s="27"/>
      <c r="AI37" s="27"/>
      <c r="AJ37" s="27"/>
      <c r="AK37" s="27"/>
      <c r="AL37" s="27"/>
      <c r="AM37" s="27"/>
      <c r="AP37" s="27"/>
      <c r="AQ37" s="27"/>
    </row>
    <row r="38" spans="1:43" s="6" customFormat="1" ht="20.25" customHeight="1" x14ac:dyDescent="0.25">
      <c r="A38" s="26"/>
      <c r="B38" s="39" t="s">
        <v>22</v>
      </c>
      <c r="C38" s="40">
        <v>0</v>
      </c>
      <c r="D38" s="41">
        <f t="shared" si="0"/>
        <v>0</v>
      </c>
      <c r="E38" s="91">
        <v>14766316</v>
      </c>
      <c r="F38" s="41">
        <f t="shared" si="1"/>
        <v>38.637378872865597</v>
      </c>
      <c r="G38" s="52"/>
      <c r="H38" s="41">
        <f t="shared" si="2"/>
        <v>0</v>
      </c>
      <c r="I38" s="42">
        <v>0</v>
      </c>
      <c r="J38" s="41">
        <f t="shared" si="3"/>
        <v>0</v>
      </c>
      <c r="K38" s="42">
        <v>29581</v>
      </c>
      <c r="L38" s="41">
        <f t="shared" si="4"/>
        <v>7.7401316918738375E-2</v>
      </c>
      <c r="M38" s="42">
        <v>0</v>
      </c>
      <c r="N38" s="41">
        <f t="shared" si="5"/>
        <v>0</v>
      </c>
      <c r="O38" s="42">
        <v>0</v>
      </c>
      <c r="P38" s="41">
        <f t="shared" si="6"/>
        <v>0</v>
      </c>
      <c r="Q38" s="91">
        <v>21572102</v>
      </c>
      <c r="R38" s="41">
        <f t="shared" si="7"/>
        <v>56.4453231298925</v>
      </c>
      <c r="S38" s="42">
        <v>443239</v>
      </c>
      <c r="T38" s="41">
        <f t="shared" si="8"/>
        <v>1.1597742574539291</v>
      </c>
      <c r="U38" s="43">
        <f t="shared" si="9"/>
        <v>36811238</v>
      </c>
      <c r="V38" s="44">
        <f t="shared" si="10"/>
        <v>96.319877577130768</v>
      </c>
      <c r="W38" s="42">
        <v>0</v>
      </c>
      <c r="X38" s="41">
        <f t="shared" si="11"/>
        <v>0</v>
      </c>
      <c r="Y38" s="42">
        <v>450000</v>
      </c>
      <c r="Z38" s="41">
        <f t="shared" si="12"/>
        <v>1.1774650151594697</v>
      </c>
      <c r="AA38" s="42">
        <v>956458</v>
      </c>
      <c r="AB38" s="41">
        <f t="shared" si="13"/>
        <v>2.5026574077097687</v>
      </c>
      <c r="AC38" s="43">
        <f t="shared" si="16"/>
        <v>1406458</v>
      </c>
      <c r="AD38" s="44">
        <f t="shared" si="17"/>
        <v>3.6801224228692386</v>
      </c>
      <c r="AE38" s="42">
        <f t="shared" si="14"/>
        <v>38217696</v>
      </c>
      <c r="AF38" s="41">
        <f t="shared" si="18"/>
        <v>0.53798319574598097</v>
      </c>
      <c r="AG38" s="103">
        <f t="shared" si="15"/>
        <v>30</v>
      </c>
      <c r="AH38" s="27"/>
      <c r="AI38" s="27"/>
      <c r="AJ38" s="27"/>
      <c r="AK38" s="27"/>
      <c r="AL38" s="27"/>
      <c r="AM38" s="27"/>
      <c r="AP38" s="27"/>
      <c r="AQ38" s="27"/>
    </row>
    <row r="39" spans="1:43" s="6" customFormat="1" ht="20.25" customHeight="1" x14ac:dyDescent="0.25">
      <c r="A39" s="26"/>
      <c r="B39" s="39" t="s">
        <v>23</v>
      </c>
      <c r="C39" s="40">
        <v>0</v>
      </c>
      <c r="D39" s="41">
        <f t="shared" si="0"/>
        <v>0</v>
      </c>
      <c r="E39" s="91">
        <v>5550000</v>
      </c>
      <c r="F39" s="41">
        <f t="shared" si="1"/>
        <v>13.918315188698749</v>
      </c>
      <c r="G39" s="52"/>
      <c r="H39" s="41">
        <f t="shared" si="2"/>
        <v>0</v>
      </c>
      <c r="I39" s="42">
        <v>0</v>
      </c>
      <c r="J39" s="41">
        <f t="shared" si="3"/>
        <v>0</v>
      </c>
      <c r="K39" s="42">
        <v>0</v>
      </c>
      <c r="L39" s="41">
        <f t="shared" si="4"/>
        <v>0</v>
      </c>
      <c r="M39" s="42">
        <v>0</v>
      </c>
      <c r="N39" s="41">
        <f t="shared" si="5"/>
        <v>0</v>
      </c>
      <c r="O39" s="42">
        <v>0</v>
      </c>
      <c r="P39" s="41">
        <f t="shared" si="6"/>
        <v>0</v>
      </c>
      <c r="Q39" s="91">
        <v>30920880</v>
      </c>
      <c r="R39" s="41">
        <f t="shared" si="7"/>
        <v>77.543523198546197</v>
      </c>
      <c r="S39" s="42">
        <v>0</v>
      </c>
      <c r="T39" s="41">
        <f t="shared" si="8"/>
        <v>0</v>
      </c>
      <c r="U39" s="43">
        <f t="shared" si="9"/>
        <v>36470880</v>
      </c>
      <c r="V39" s="44">
        <f t="shared" si="10"/>
        <v>91.461838387244939</v>
      </c>
      <c r="W39" s="42">
        <v>1200000</v>
      </c>
      <c r="X39" s="41">
        <f t="shared" si="11"/>
        <v>3.0093654462051349</v>
      </c>
      <c r="Y39" s="42">
        <v>0</v>
      </c>
      <c r="Z39" s="41">
        <f t="shared" si="12"/>
        <v>0</v>
      </c>
      <c r="AA39" s="42">
        <v>2204636</v>
      </c>
      <c r="AB39" s="41">
        <f t="shared" si="13"/>
        <v>5.5287961665499203</v>
      </c>
      <c r="AC39" s="43">
        <f t="shared" si="16"/>
        <v>3404636</v>
      </c>
      <c r="AD39" s="44">
        <f t="shared" si="17"/>
        <v>8.5381616127550544</v>
      </c>
      <c r="AE39" s="42">
        <f t="shared" si="14"/>
        <v>39875516</v>
      </c>
      <c r="AF39" s="41">
        <f t="shared" si="18"/>
        <v>0.56132001075365701</v>
      </c>
      <c r="AG39" s="103">
        <f t="shared" si="15"/>
        <v>28</v>
      </c>
      <c r="AH39" s="27"/>
      <c r="AI39" s="27"/>
      <c r="AJ39" s="27"/>
      <c r="AK39" s="27"/>
      <c r="AL39" s="27"/>
      <c r="AM39" s="27"/>
      <c r="AP39" s="27"/>
      <c r="AQ39" s="27"/>
    </row>
    <row r="40" spans="1:43" s="6" customFormat="1" ht="20.25" customHeight="1" x14ac:dyDescent="0.25">
      <c r="A40" s="26"/>
      <c r="B40" s="45" t="s">
        <v>24</v>
      </c>
      <c r="C40" s="46">
        <v>0</v>
      </c>
      <c r="D40" s="47">
        <f t="shared" si="0"/>
        <v>0</v>
      </c>
      <c r="E40" s="48">
        <v>23889424</v>
      </c>
      <c r="F40" s="47">
        <f t="shared" si="1"/>
        <v>20.040029519029289</v>
      </c>
      <c r="G40" s="48">
        <v>1564522</v>
      </c>
      <c r="H40" s="47">
        <f t="shared" si="2"/>
        <v>1.3124245717758092</v>
      </c>
      <c r="I40" s="49">
        <v>0</v>
      </c>
      <c r="J40" s="47">
        <f t="shared" si="3"/>
        <v>0</v>
      </c>
      <c r="K40" s="49">
        <v>524139</v>
      </c>
      <c r="L40" s="47">
        <f t="shared" si="4"/>
        <v>0.43968247338548189</v>
      </c>
      <c r="M40" s="49">
        <v>0</v>
      </c>
      <c r="N40" s="47">
        <f t="shared" si="5"/>
        <v>0</v>
      </c>
      <c r="O40" s="49">
        <v>0</v>
      </c>
      <c r="P40" s="47">
        <f t="shared" si="6"/>
        <v>0</v>
      </c>
      <c r="Q40" s="48">
        <v>91742636</v>
      </c>
      <c r="R40" s="47">
        <f t="shared" si="7"/>
        <v>76.959793320825113</v>
      </c>
      <c r="S40" s="49">
        <v>186754</v>
      </c>
      <c r="T40" s="47">
        <f t="shared" si="8"/>
        <v>0.15666161196673456</v>
      </c>
      <c r="U40" s="50">
        <f t="shared" si="9"/>
        <v>117907475</v>
      </c>
      <c r="V40" s="51">
        <f t="shared" si="10"/>
        <v>98.908591496982424</v>
      </c>
      <c r="W40" s="49">
        <v>365745</v>
      </c>
      <c r="X40" s="47">
        <f t="shared" si="11"/>
        <v>0.30681110588674582</v>
      </c>
      <c r="Y40" s="49">
        <v>0</v>
      </c>
      <c r="Z40" s="47">
        <f t="shared" si="12"/>
        <v>0</v>
      </c>
      <c r="AA40" s="49">
        <v>935307</v>
      </c>
      <c r="AB40" s="47">
        <f t="shared" si="13"/>
        <v>0.78459739713082777</v>
      </c>
      <c r="AC40" s="50">
        <f t="shared" si="16"/>
        <v>1301052</v>
      </c>
      <c r="AD40" s="51">
        <f t="shared" si="17"/>
        <v>1.0914085030175735</v>
      </c>
      <c r="AE40" s="49">
        <f t="shared" si="14"/>
        <v>119208527</v>
      </c>
      <c r="AF40" s="47">
        <f t="shared" si="18"/>
        <v>1.6780756306092093</v>
      </c>
      <c r="AG40" s="104">
        <f t="shared" si="15"/>
        <v>14</v>
      </c>
      <c r="AH40" s="27"/>
      <c r="AI40" s="27"/>
      <c r="AJ40" s="27"/>
      <c r="AK40" s="27"/>
      <c r="AL40" s="27"/>
      <c r="AM40" s="27"/>
      <c r="AP40" s="27"/>
      <c r="AQ40" s="27"/>
    </row>
    <row r="41" spans="1:43" s="6" customFormat="1" ht="20.25" customHeight="1" x14ac:dyDescent="0.25">
      <c r="A41" s="26"/>
      <c r="B41" s="39" t="s">
        <v>54</v>
      </c>
      <c r="C41" s="40">
        <v>0</v>
      </c>
      <c r="D41" s="41">
        <f t="shared" si="0"/>
        <v>0</v>
      </c>
      <c r="E41" s="91">
        <v>250323852</v>
      </c>
      <c r="F41" s="55">
        <f t="shared" si="1"/>
        <v>51.609927024125369</v>
      </c>
      <c r="G41" s="52"/>
      <c r="H41" s="41">
        <f t="shared" si="2"/>
        <v>0</v>
      </c>
      <c r="I41" s="56">
        <v>2490000</v>
      </c>
      <c r="J41" s="55">
        <f t="shared" si="3"/>
        <v>0.51336984974996369</v>
      </c>
      <c r="K41" s="56">
        <v>0</v>
      </c>
      <c r="L41" s="41">
        <f t="shared" si="4"/>
        <v>0</v>
      </c>
      <c r="M41" s="56">
        <v>0</v>
      </c>
      <c r="N41" s="41">
        <f t="shared" si="5"/>
        <v>0</v>
      </c>
      <c r="O41" s="56">
        <v>6000000</v>
      </c>
      <c r="P41" s="55">
        <f t="shared" si="6"/>
        <v>1.2370357825300331</v>
      </c>
      <c r="Q41" s="91">
        <v>215554460</v>
      </c>
      <c r="R41" s="55">
        <f t="shared" si="7"/>
        <v>44.441430017323121</v>
      </c>
      <c r="S41" s="56">
        <v>0</v>
      </c>
      <c r="T41" s="55">
        <f t="shared" si="8"/>
        <v>0</v>
      </c>
      <c r="U41" s="43">
        <f t="shared" si="9"/>
        <v>474368312</v>
      </c>
      <c r="V41" s="57">
        <f t="shared" si="10"/>
        <v>97.801762673728476</v>
      </c>
      <c r="W41" s="42">
        <v>0</v>
      </c>
      <c r="X41" s="41">
        <f t="shared" si="11"/>
        <v>0</v>
      </c>
      <c r="Y41" s="56">
        <v>8900000</v>
      </c>
      <c r="Z41" s="55">
        <f t="shared" si="12"/>
        <v>1.8349364107528823</v>
      </c>
      <c r="AA41" s="56">
        <v>1762120</v>
      </c>
      <c r="AB41" s="55">
        <f t="shared" si="13"/>
        <v>0.36330091551863697</v>
      </c>
      <c r="AC41" s="43">
        <f t="shared" si="16"/>
        <v>10662120</v>
      </c>
      <c r="AD41" s="44">
        <f>(AC41/$AE41)*100</f>
        <v>2.1982373262715194</v>
      </c>
      <c r="AE41" s="42">
        <f t="shared" si="14"/>
        <v>485030432</v>
      </c>
      <c r="AF41" s="55">
        <f t="shared" si="18"/>
        <v>6.827680607470783</v>
      </c>
      <c r="AG41" s="103">
        <f t="shared" si="15"/>
        <v>4</v>
      </c>
      <c r="AH41" s="27"/>
      <c r="AI41" s="27"/>
      <c r="AJ41" s="27"/>
      <c r="AK41" s="27"/>
      <c r="AL41" s="27"/>
      <c r="AM41" s="27"/>
      <c r="AP41" s="27"/>
      <c r="AQ41" s="27"/>
    </row>
    <row r="42" spans="1:43" s="6" customFormat="1" ht="20.25" customHeight="1" x14ac:dyDescent="0.25">
      <c r="A42" s="26"/>
      <c r="B42" s="39" t="s">
        <v>25</v>
      </c>
      <c r="C42" s="40">
        <v>0</v>
      </c>
      <c r="D42" s="41">
        <f t="shared" si="0"/>
        <v>0</v>
      </c>
      <c r="E42" s="91">
        <v>5422400</v>
      </c>
      <c r="F42" s="41">
        <f t="shared" si="1"/>
        <v>10.151408831852988</v>
      </c>
      <c r="G42" s="52"/>
      <c r="H42" s="41">
        <f t="shared" si="2"/>
        <v>0</v>
      </c>
      <c r="I42" s="42">
        <v>0</v>
      </c>
      <c r="J42" s="41">
        <f t="shared" si="3"/>
        <v>0</v>
      </c>
      <c r="K42" s="42">
        <v>88541</v>
      </c>
      <c r="L42" s="41">
        <f t="shared" si="4"/>
        <v>0.16575979075337405</v>
      </c>
      <c r="M42" s="42">
        <v>0</v>
      </c>
      <c r="N42" s="41">
        <f t="shared" si="5"/>
        <v>0</v>
      </c>
      <c r="O42" s="42">
        <v>0</v>
      </c>
      <c r="P42" s="41">
        <f t="shared" si="6"/>
        <v>0</v>
      </c>
      <c r="Q42" s="91">
        <v>47221116</v>
      </c>
      <c r="R42" s="41">
        <f t="shared" si="7"/>
        <v>88.403816393544261</v>
      </c>
      <c r="S42" s="42">
        <v>0</v>
      </c>
      <c r="T42" s="41">
        <f t="shared" si="8"/>
        <v>0</v>
      </c>
      <c r="U42" s="43">
        <f t="shared" si="9"/>
        <v>52732057</v>
      </c>
      <c r="V42" s="44">
        <f t="shared" si="10"/>
        <v>98.720985016150635</v>
      </c>
      <c r="W42" s="42">
        <v>0</v>
      </c>
      <c r="X42" s="41">
        <f t="shared" si="11"/>
        <v>0</v>
      </c>
      <c r="Y42" s="42">
        <v>0</v>
      </c>
      <c r="Z42" s="41">
        <f t="shared" si="12"/>
        <v>0</v>
      </c>
      <c r="AA42" s="42">
        <v>683189</v>
      </c>
      <c r="AB42" s="41">
        <f t="shared" si="13"/>
        <v>1.2790149838493676</v>
      </c>
      <c r="AC42" s="43">
        <f t="shared" si="16"/>
        <v>683189</v>
      </c>
      <c r="AD42" s="44">
        <f t="shared" si="17"/>
        <v>1.2790149838493676</v>
      </c>
      <c r="AE42" s="42">
        <f t="shared" si="14"/>
        <v>53415246</v>
      </c>
      <c r="AF42" s="41">
        <f t="shared" si="18"/>
        <v>0.75191619988388958</v>
      </c>
      <c r="AG42" s="103">
        <f t="shared" si="15"/>
        <v>21</v>
      </c>
      <c r="AH42" s="27"/>
      <c r="AI42" s="27"/>
      <c r="AJ42" s="27"/>
      <c r="AK42" s="27"/>
      <c r="AL42" s="27"/>
      <c r="AM42" s="27"/>
      <c r="AP42" s="27"/>
      <c r="AQ42" s="27"/>
    </row>
    <row r="43" spans="1:43" s="6" customFormat="1" ht="20.25" customHeight="1" x14ac:dyDescent="0.25">
      <c r="A43" s="26"/>
      <c r="B43" s="39" t="s">
        <v>26</v>
      </c>
      <c r="C43" s="40">
        <v>0</v>
      </c>
      <c r="D43" s="41">
        <f t="shared" si="0"/>
        <v>0</v>
      </c>
      <c r="E43" s="91">
        <v>661109</v>
      </c>
      <c r="F43" s="41">
        <f t="shared" si="1"/>
        <v>1.805059602469635</v>
      </c>
      <c r="G43" s="52"/>
      <c r="H43" s="41">
        <f t="shared" si="2"/>
        <v>0</v>
      </c>
      <c r="I43" s="42">
        <v>0</v>
      </c>
      <c r="J43" s="41">
        <f t="shared" si="3"/>
        <v>0</v>
      </c>
      <c r="K43" s="42">
        <v>185737</v>
      </c>
      <c r="L43" s="41">
        <f t="shared" si="4"/>
        <v>0.50712719897006797</v>
      </c>
      <c r="M43" s="42">
        <v>0</v>
      </c>
      <c r="N43" s="41">
        <f t="shared" si="5"/>
        <v>0</v>
      </c>
      <c r="O43" s="42">
        <v>0</v>
      </c>
      <c r="P43" s="41">
        <f t="shared" si="6"/>
        <v>0</v>
      </c>
      <c r="Q43" s="91">
        <v>34556611</v>
      </c>
      <c r="R43" s="41">
        <f t="shared" si="7"/>
        <v>94.351676522869639</v>
      </c>
      <c r="S43" s="42">
        <v>779783</v>
      </c>
      <c r="T43" s="41">
        <f t="shared" si="8"/>
        <v>2.1290812740298191</v>
      </c>
      <c r="U43" s="43">
        <f t="shared" si="9"/>
        <v>36183240</v>
      </c>
      <c r="V43" s="44">
        <f t="shared" si="10"/>
        <v>98.792944598339162</v>
      </c>
      <c r="W43" s="42">
        <v>236888</v>
      </c>
      <c r="X43" s="41">
        <f t="shared" si="11"/>
        <v>0.64678738167204952</v>
      </c>
      <c r="Y43" s="42">
        <v>0</v>
      </c>
      <c r="Z43" s="41">
        <f t="shared" si="12"/>
        <v>0</v>
      </c>
      <c r="AA43" s="42">
        <v>205200</v>
      </c>
      <c r="AB43" s="41">
        <f t="shared" si="13"/>
        <v>0.56026801998879028</v>
      </c>
      <c r="AC43" s="43">
        <f t="shared" si="16"/>
        <v>442088</v>
      </c>
      <c r="AD43" s="44">
        <f t="shared" si="17"/>
        <v>1.2070554016608397</v>
      </c>
      <c r="AE43" s="42">
        <f t="shared" si="14"/>
        <v>36625328</v>
      </c>
      <c r="AF43" s="41">
        <f t="shared" si="18"/>
        <v>0.51556773602167849</v>
      </c>
      <c r="AG43" s="103">
        <f t="shared" si="15"/>
        <v>31</v>
      </c>
      <c r="AH43" s="27"/>
      <c r="AI43" s="27"/>
      <c r="AJ43" s="27"/>
      <c r="AK43" s="27"/>
      <c r="AL43" s="27"/>
      <c r="AM43" s="27"/>
      <c r="AP43" s="27"/>
      <c r="AQ43" s="27"/>
    </row>
    <row r="44" spans="1:43" s="6" customFormat="1" ht="20.25" customHeight="1" x14ac:dyDescent="0.25">
      <c r="A44" s="26"/>
      <c r="B44" s="39" t="s">
        <v>27</v>
      </c>
      <c r="C44" s="40">
        <v>0</v>
      </c>
      <c r="D44" s="41">
        <f t="shared" si="0"/>
        <v>0</v>
      </c>
      <c r="E44" s="91">
        <v>227450356</v>
      </c>
      <c r="F44" s="41">
        <f t="shared" si="1"/>
        <v>65.67893708227561</v>
      </c>
      <c r="G44" s="52">
        <v>6056100</v>
      </c>
      <c r="H44" s="41">
        <f t="shared" si="2"/>
        <v>1.7487693484373765</v>
      </c>
      <c r="I44" s="42">
        <v>452500</v>
      </c>
      <c r="J44" s="41">
        <f t="shared" si="3"/>
        <v>0.13066464063802</v>
      </c>
      <c r="K44" s="42">
        <v>770782</v>
      </c>
      <c r="L44" s="41">
        <f t="shared" si="4"/>
        <v>0.22257227191216428</v>
      </c>
      <c r="M44" s="42">
        <v>0</v>
      </c>
      <c r="N44" s="41">
        <f t="shared" si="5"/>
        <v>0</v>
      </c>
      <c r="O44" s="42">
        <v>2555344</v>
      </c>
      <c r="P44" s="41">
        <f t="shared" si="6"/>
        <v>0.73788531594811169</v>
      </c>
      <c r="Q44" s="91">
        <v>105184153</v>
      </c>
      <c r="R44" s="41">
        <f t="shared" si="7"/>
        <v>30.37314818245196</v>
      </c>
      <c r="S44" s="42">
        <v>233531</v>
      </c>
      <c r="T44" s="41">
        <f t="shared" si="8"/>
        <v>6.7434793796325845E-2</v>
      </c>
      <c r="U44" s="43">
        <f t="shared" si="9"/>
        <v>342702766</v>
      </c>
      <c r="V44" s="44">
        <f t="shared" si="10"/>
        <v>98.959411635459574</v>
      </c>
      <c r="W44" s="42">
        <v>1852820</v>
      </c>
      <c r="X44" s="41">
        <f t="shared" si="11"/>
        <v>0.53502333583853301</v>
      </c>
      <c r="Y44" s="42">
        <v>0</v>
      </c>
      <c r="Z44" s="41">
        <f t="shared" si="12"/>
        <v>0</v>
      </c>
      <c r="AA44" s="42">
        <v>1750804</v>
      </c>
      <c r="AB44" s="41">
        <f t="shared" si="13"/>
        <v>0.50556502870189601</v>
      </c>
      <c r="AC44" s="43">
        <f t="shared" si="16"/>
        <v>3603624</v>
      </c>
      <c r="AD44" s="44">
        <f t="shared" si="17"/>
        <v>1.040588364540429</v>
      </c>
      <c r="AE44" s="42">
        <f t="shared" si="14"/>
        <v>346306390</v>
      </c>
      <c r="AF44" s="41">
        <f t="shared" si="18"/>
        <v>4.8748888054228603</v>
      </c>
      <c r="AG44" s="103">
        <f t="shared" si="15"/>
        <v>6</v>
      </c>
      <c r="AH44" s="27"/>
      <c r="AI44" s="27"/>
      <c r="AJ44" s="27"/>
      <c r="AK44" s="27"/>
      <c r="AL44" s="27"/>
      <c r="AM44" s="27"/>
      <c r="AP44" s="27"/>
      <c r="AQ44" s="27"/>
    </row>
    <row r="45" spans="1:43" s="6" customFormat="1" ht="20.25" customHeight="1" x14ac:dyDescent="0.25">
      <c r="A45" s="26"/>
      <c r="B45" s="45" t="s">
        <v>55</v>
      </c>
      <c r="C45" s="46">
        <v>0</v>
      </c>
      <c r="D45" s="47">
        <f t="shared" si="0"/>
        <v>0</v>
      </c>
      <c r="E45" s="48">
        <v>28260000</v>
      </c>
      <c r="F45" s="47">
        <f t="shared" si="1"/>
        <v>37.24310608822649</v>
      </c>
      <c r="G45" s="48">
        <v>4000000</v>
      </c>
      <c r="H45" s="47">
        <f t="shared" si="2"/>
        <v>5.2714941384609331</v>
      </c>
      <c r="I45" s="49">
        <v>0</v>
      </c>
      <c r="J45" s="47">
        <f t="shared" si="3"/>
        <v>0</v>
      </c>
      <c r="K45" s="49">
        <v>0</v>
      </c>
      <c r="L45" s="47">
        <f t="shared" si="4"/>
        <v>0</v>
      </c>
      <c r="M45" s="49">
        <v>0</v>
      </c>
      <c r="N45" s="47">
        <f t="shared" si="5"/>
        <v>0</v>
      </c>
      <c r="O45" s="49">
        <v>0</v>
      </c>
      <c r="P45" s="47">
        <f t="shared" si="6"/>
        <v>0</v>
      </c>
      <c r="Q45" s="48">
        <v>43619815</v>
      </c>
      <c r="R45" s="47">
        <f t="shared" si="7"/>
        <v>57.485399773312572</v>
      </c>
      <c r="S45" s="49">
        <v>0</v>
      </c>
      <c r="T45" s="47">
        <f t="shared" si="8"/>
        <v>0</v>
      </c>
      <c r="U45" s="50">
        <f t="shared" si="9"/>
        <v>75879815</v>
      </c>
      <c r="V45" s="51">
        <f t="shared" si="10"/>
        <v>100</v>
      </c>
      <c r="W45" s="49">
        <v>0</v>
      </c>
      <c r="X45" s="47">
        <f t="shared" si="11"/>
        <v>0</v>
      </c>
      <c r="Y45" s="49">
        <v>0</v>
      </c>
      <c r="Z45" s="47">
        <f t="shared" si="12"/>
        <v>0</v>
      </c>
      <c r="AA45" s="49">
        <v>0</v>
      </c>
      <c r="AB45" s="47">
        <f t="shared" si="13"/>
        <v>0</v>
      </c>
      <c r="AC45" s="50">
        <f t="shared" si="16"/>
        <v>0</v>
      </c>
      <c r="AD45" s="51">
        <f t="shared" si="17"/>
        <v>0</v>
      </c>
      <c r="AE45" s="49">
        <f t="shared" si="14"/>
        <v>75879815</v>
      </c>
      <c r="AF45" s="47">
        <f t="shared" si="18"/>
        <v>1.0681456403419458</v>
      </c>
      <c r="AG45" s="104">
        <f t="shared" si="15"/>
        <v>19</v>
      </c>
      <c r="AH45" s="27"/>
      <c r="AI45" s="27"/>
      <c r="AJ45" s="27"/>
      <c r="AK45" s="27"/>
      <c r="AL45" s="27"/>
      <c r="AM45" s="27"/>
      <c r="AP45" s="27"/>
      <c r="AQ45" s="27"/>
    </row>
    <row r="46" spans="1:43" s="6" customFormat="1" ht="20.25" customHeight="1" x14ac:dyDescent="0.25">
      <c r="A46" s="26"/>
      <c r="B46" s="39" t="s">
        <v>56</v>
      </c>
      <c r="C46" s="40">
        <v>0</v>
      </c>
      <c r="D46" s="41">
        <f t="shared" si="0"/>
        <v>0</v>
      </c>
      <c r="E46" s="91">
        <v>1131568</v>
      </c>
      <c r="F46" s="55">
        <f t="shared" si="1"/>
        <v>3.8841423277043594</v>
      </c>
      <c r="G46" s="52"/>
      <c r="H46" s="41">
        <f t="shared" si="2"/>
        <v>0</v>
      </c>
      <c r="I46" s="56">
        <v>0</v>
      </c>
      <c r="J46" s="55">
        <f t="shared" si="3"/>
        <v>0</v>
      </c>
      <c r="K46" s="56">
        <v>338137</v>
      </c>
      <c r="L46" s="41">
        <f t="shared" si="4"/>
        <v>1.1606657613709199</v>
      </c>
      <c r="M46" s="56">
        <v>0</v>
      </c>
      <c r="N46" s="41">
        <f t="shared" si="5"/>
        <v>0</v>
      </c>
      <c r="O46" s="56">
        <v>0</v>
      </c>
      <c r="P46" s="55">
        <f t="shared" si="6"/>
        <v>0</v>
      </c>
      <c r="Q46" s="91">
        <v>24561791</v>
      </c>
      <c r="R46" s="55">
        <f t="shared" si="7"/>
        <v>84.309110956944693</v>
      </c>
      <c r="S46" s="56">
        <v>774546</v>
      </c>
      <c r="T46" s="55">
        <f t="shared" si="8"/>
        <v>2.6586532169114903</v>
      </c>
      <c r="U46" s="43">
        <f t="shared" si="9"/>
        <v>26806042</v>
      </c>
      <c r="V46" s="57">
        <f t="shared" si="10"/>
        <v>92.012572262931471</v>
      </c>
      <c r="W46" s="42">
        <v>1010736</v>
      </c>
      <c r="X46" s="41">
        <f t="shared" si="11"/>
        <v>3.469382732398401</v>
      </c>
      <c r="Y46" s="56">
        <v>0</v>
      </c>
      <c r="Z46" s="55">
        <f t="shared" si="12"/>
        <v>0</v>
      </c>
      <c r="AA46" s="56">
        <v>1316243</v>
      </c>
      <c r="AB46" s="55">
        <f t="shared" si="13"/>
        <v>4.5180450046701299</v>
      </c>
      <c r="AC46" s="43">
        <f t="shared" si="16"/>
        <v>2326979</v>
      </c>
      <c r="AD46" s="44">
        <f>(AC46/$AE46)*100</f>
        <v>7.9874277370685309</v>
      </c>
      <c r="AE46" s="42">
        <f t="shared" si="14"/>
        <v>29133021</v>
      </c>
      <c r="AF46" s="55">
        <f t="shared" si="18"/>
        <v>0.41009996362195078</v>
      </c>
      <c r="AG46" s="103">
        <f t="shared" si="15"/>
        <v>34</v>
      </c>
      <c r="AH46" s="27"/>
      <c r="AI46" s="27"/>
      <c r="AJ46" s="27"/>
      <c r="AK46" s="27"/>
      <c r="AL46" s="27"/>
      <c r="AM46" s="27"/>
      <c r="AP46" s="27"/>
      <c r="AQ46" s="27"/>
    </row>
    <row r="47" spans="1:43" s="6" customFormat="1" ht="20.25" customHeight="1" x14ac:dyDescent="0.25">
      <c r="A47" s="26"/>
      <c r="B47" s="39" t="s">
        <v>36</v>
      </c>
      <c r="C47" s="40">
        <v>0</v>
      </c>
      <c r="D47" s="41">
        <f t="shared" si="0"/>
        <v>0</v>
      </c>
      <c r="E47" s="91">
        <v>13266615</v>
      </c>
      <c r="F47" s="41">
        <f t="shared" si="1"/>
        <v>26.918619023203782</v>
      </c>
      <c r="G47" s="52"/>
      <c r="H47" s="41">
        <f t="shared" si="2"/>
        <v>0</v>
      </c>
      <c r="I47" s="42">
        <v>0</v>
      </c>
      <c r="J47" s="41">
        <f t="shared" si="3"/>
        <v>0</v>
      </c>
      <c r="K47" s="42">
        <v>266640</v>
      </c>
      <c r="L47" s="41">
        <f t="shared" si="4"/>
        <v>0.5410257685436004</v>
      </c>
      <c r="M47" s="42">
        <v>0</v>
      </c>
      <c r="N47" s="41">
        <f t="shared" si="5"/>
        <v>0</v>
      </c>
      <c r="O47" s="42">
        <v>0</v>
      </c>
      <c r="P47" s="41">
        <f t="shared" si="6"/>
        <v>0</v>
      </c>
      <c r="Q47" s="91">
        <v>25763760</v>
      </c>
      <c r="R47" s="41">
        <f t="shared" si="7"/>
        <v>52.275945299178183</v>
      </c>
      <c r="S47" s="42">
        <v>271814</v>
      </c>
      <c r="T47" s="41">
        <f t="shared" si="8"/>
        <v>0.55152407084799804</v>
      </c>
      <c r="U47" s="43">
        <f t="shared" si="9"/>
        <v>39568829</v>
      </c>
      <c r="V47" s="44">
        <f t="shared" si="10"/>
        <v>80.287114161773559</v>
      </c>
      <c r="W47" s="42">
        <v>175000</v>
      </c>
      <c r="X47" s="41">
        <f t="shared" si="11"/>
        <v>0.35508366897363514</v>
      </c>
      <c r="Y47" s="42">
        <v>8479264</v>
      </c>
      <c r="Z47" s="41">
        <f t="shared" si="12"/>
        <v>17.204846693234636</v>
      </c>
      <c r="AA47" s="42">
        <v>1061066</v>
      </c>
      <c r="AB47" s="41">
        <f t="shared" si="13"/>
        <v>2.1529554760181662</v>
      </c>
      <c r="AC47" s="43">
        <f t="shared" si="16"/>
        <v>9715330</v>
      </c>
      <c r="AD47" s="44">
        <f t="shared" si="17"/>
        <v>19.712885838226438</v>
      </c>
      <c r="AE47" s="42">
        <f t="shared" si="14"/>
        <v>49284159</v>
      </c>
      <c r="AF47" s="41">
        <f t="shared" si="18"/>
        <v>0.69376367844029763</v>
      </c>
      <c r="AG47" s="103">
        <f t="shared" si="15"/>
        <v>23</v>
      </c>
      <c r="AH47" s="27"/>
      <c r="AI47" s="27"/>
      <c r="AJ47" s="27"/>
      <c r="AK47" s="27"/>
      <c r="AL47" s="27"/>
      <c r="AM47" s="27"/>
      <c r="AP47" s="27"/>
      <c r="AQ47" s="27"/>
    </row>
    <row r="48" spans="1:43" s="6" customFormat="1" ht="20.25" customHeight="1" thickBot="1" x14ac:dyDescent="0.3">
      <c r="A48" s="26"/>
      <c r="B48" s="92" t="s">
        <v>57</v>
      </c>
      <c r="C48" s="93">
        <v>0</v>
      </c>
      <c r="D48" s="94">
        <f t="shared" si="0"/>
        <v>0</v>
      </c>
      <c r="E48" s="95">
        <v>272104714</v>
      </c>
      <c r="F48" s="94">
        <f t="shared" si="1"/>
        <v>46.959825421132159</v>
      </c>
      <c r="G48" s="96"/>
      <c r="H48" s="94">
        <f t="shared" si="2"/>
        <v>0</v>
      </c>
      <c r="I48" s="97">
        <v>0</v>
      </c>
      <c r="J48" s="94">
        <f t="shared" si="3"/>
        <v>0</v>
      </c>
      <c r="K48" s="97">
        <v>2146959</v>
      </c>
      <c r="L48" s="94">
        <f t="shared" si="4"/>
        <v>0.37052213592421812</v>
      </c>
      <c r="M48" s="97">
        <v>0</v>
      </c>
      <c r="N48" s="94">
        <f t="shared" si="5"/>
        <v>0</v>
      </c>
      <c r="O48" s="97">
        <v>0</v>
      </c>
      <c r="P48" s="94">
        <f t="shared" si="6"/>
        <v>0</v>
      </c>
      <c r="Q48" s="95">
        <v>302354356</v>
      </c>
      <c r="R48" s="94">
        <f t="shared" si="7"/>
        <v>52.180307957027324</v>
      </c>
      <c r="S48" s="97">
        <v>877661</v>
      </c>
      <c r="T48" s="94">
        <f t="shared" si="8"/>
        <v>0.15146671563704064</v>
      </c>
      <c r="U48" s="98">
        <f>S48+Q48+O48+M48+K48+I48+G48+E48+C48</f>
        <v>577483690</v>
      </c>
      <c r="V48" s="99">
        <f t="shared" si="10"/>
        <v>99.662122229720751</v>
      </c>
      <c r="W48" s="97">
        <v>134468</v>
      </c>
      <c r="X48" s="94">
        <f t="shared" si="11"/>
        <v>2.3206484415146146E-2</v>
      </c>
      <c r="Y48" s="97">
        <v>0</v>
      </c>
      <c r="Z48" s="94">
        <f t="shared" si="12"/>
        <v>0</v>
      </c>
      <c r="AA48" s="97">
        <v>1823336</v>
      </c>
      <c r="AB48" s="94">
        <f t="shared" si="13"/>
        <v>0.31467128586410831</v>
      </c>
      <c r="AC48" s="98">
        <f t="shared" si="16"/>
        <v>1957804</v>
      </c>
      <c r="AD48" s="99">
        <f t="shared" si="17"/>
        <v>0.33787777027925447</v>
      </c>
      <c r="AE48" s="97">
        <f t="shared" si="14"/>
        <v>579441494</v>
      </c>
      <c r="AF48" s="94">
        <f t="shared" si="18"/>
        <v>8.1566870669007798</v>
      </c>
      <c r="AG48" s="105">
        <f t="shared" si="15"/>
        <v>2</v>
      </c>
      <c r="AH48" s="27"/>
      <c r="AI48" s="27"/>
      <c r="AJ48" s="27"/>
      <c r="AK48" s="27"/>
      <c r="AL48" s="27"/>
      <c r="AM48" s="27"/>
      <c r="AP48" s="27"/>
      <c r="AQ48" s="27"/>
    </row>
    <row r="49" spans="1:43" s="6" customFormat="1" ht="9" customHeight="1" x14ac:dyDescent="0.25">
      <c r="A49" s="9"/>
      <c r="B49" s="113"/>
      <c r="C49" s="58"/>
      <c r="D49" s="59"/>
      <c r="E49" s="60"/>
      <c r="F49" s="61"/>
      <c r="G49" s="60"/>
      <c r="H49" s="61"/>
      <c r="I49" s="60"/>
      <c r="J49" s="61"/>
      <c r="K49" s="60"/>
      <c r="L49" s="61"/>
      <c r="M49" s="60"/>
      <c r="N49" s="61"/>
      <c r="O49" s="60"/>
      <c r="P49" s="61"/>
      <c r="Q49" s="60"/>
      <c r="R49" s="61"/>
      <c r="S49" s="60"/>
      <c r="T49" s="61"/>
      <c r="U49" s="62"/>
      <c r="V49" s="63"/>
      <c r="W49" s="60"/>
      <c r="X49" s="61"/>
      <c r="Y49" s="60"/>
      <c r="Z49" s="61"/>
      <c r="AA49" s="60"/>
      <c r="AB49" s="61"/>
      <c r="AC49" s="62"/>
      <c r="AD49" s="63"/>
      <c r="AE49" s="60" t="s">
        <v>0</v>
      </c>
      <c r="AF49" s="61"/>
      <c r="AG49" s="64"/>
      <c r="AH49" s="27"/>
      <c r="AI49" s="27"/>
      <c r="AJ49" s="27"/>
      <c r="AK49" s="27"/>
      <c r="AL49" s="27"/>
      <c r="AM49" s="27"/>
      <c r="AP49" s="27"/>
      <c r="AQ49" s="27"/>
    </row>
    <row r="50" spans="1:43" s="72" customFormat="1" x14ac:dyDescent="0.25">
      <c r="A50" s="8"/>
      <c r="B50" s="114" t="s">
        <v>12</v>
      </c>
      <c r="C50" s="65">
        <f>SUM(C11:C48)</f>
        <v>224000</v>
      </c>
      <c r="D50" s="8"/>
      <c r="E50" s="65">
        <f>SUM(E11:E48)</f>
        <v>2891806040</v>
      </c>
      <c r="F50" s="66"/>
      <c r="G50" s="65">
        <f>SUM(G11:G48)</f>
        <v>30322760</v>
      </c>
      <c r="H50" s="66"/>
      <c r="I50" s="65">
        <f>SUM(I11:I48)</f>
        <v>21689628</v>
      </c>
      <c r="J50" s="66"/>
      <c r="K50" s="65">
        <f>SUM(K11:K48)</f>
        <v>23587331</v>
      </c>
      <c r="L50" s="66"/>
      <c r="M50" s="65">
        <f>SUM(M11:M48)</f>
        <v>1814000</v>
      </c>
      <c r="N50" s="66"/>
      <c r="O50" s="65">
        <f>SUM(O11:O48)</f>
        <v>31138712</v>
      </c>
      <c r="P50" s="66"/>
      <c r="Q50" s="65">
        <f>SUM(Q11:Q48)</f>
        <v>3972953131</v>
      </c>
      <c r="R50" s="66"/>
      <c r="S50" s="65">
        <f>SUM(S11:S48)</f>
        <v>17477358</v>
      </c>
      <c r="T50" s="66"/>
      <c r="U50" s="67">
        <f>SUM(C50:S50)</f>
        <v>6991012960</v>
      </c>
      <c r="V50" s="68"/>
      <c r="W50" s="65">
        <f>SUM(W11:W48)</f>
        <v>15886850</v>
      </c>
      <c r="X50" s="69"/>
      <c r="Y50" s="65">
        <f>SUM(Y11:Y48)</f>
        <v>57162192</v>
      </c>
      <c r="Z50" s="66"/>
      <c r="AA50" s="65">
        <f>SUM(AA11:AA48)</f>
        <v>39820852</v>
      </c>
      <c r="AB50" s="66"/>
      <c r="AC50" s="67">
        <f>SUM(AC11:AC48)</f>
        <v>112869894</v>
      </c>
      <c r="AD50" s="68"/>
      <c r="AE50" s="65">
        <f>U50+AC50</f>
        <v>7103882854</v>
      </c>
      <c r="AF50" s="69">
        <f>SUM(AF11:AF49)</f>
        <v>100</v>
      </c>
      <c r="AG50" s="70"/>
      <c r="AH50" s="71"/>
      <c r="AI50" s="71"/>
      <c r="AJ50" s="71"/>
      <c r="AK50" s="71"/>
      <c r="AL50" s="71"/>
      <c r="AM50" s="71"/>
      <c r="AP50" s="71"/>
      <c r="AQ50" s="71"/>
    </row>
    <row r="51" spans="1:43" s="6" customFormat="1" x14ac:dyDescent="0.25">
      <c r="A51" s="9"/>
      <c r="B51" s="115" t="s">
        <v>13</v>
      </c>
      <c r="C51" s="66">
        <f>(C50/$AE$50)*100</f>
        <v>3.1532051499676941E-3</v>
      </c>
      <c r="D51" s="9"/>
      <c r="E51" s="73">
        <f>(E50/$AE$50)*100</f>
        <v>40.707400437659302</v>
      </c>
      <c r="F51" s="73"/>
      <c r="G51" s="66">
        <f>(G50/$AE$50)*100</f>
        <v>0.42684769193408206</v>
      </c>
      <c r="H51" s="73"/>
      <c r="I51" s="73">
        <f>(I50/$AE$50)*100</f>
        <v>0.30532074424322986</v>
      </c>
      <c r="J51" s="73"/>
      <c r="K51" s="66">
        <f>(K50/$AE$50)*100</f>
        <v>0.33203434635353857</v>
      </c>
      <c r="L51" s="73"/>
      <c r="M51" s="66">
        <f>(M50/$AE$50)*100</f>
        <v>2.5535330991256235E-2</v>
      </c>
      <c r="N51" s="73"/>
      <c r="O51" s="73">
        <f>(O50/$AE$50)*100</f>
        <v>0.43833369215071805</v>
      </c>
      <c r="P51" s="73"/>
      <c r="Q51" s="73">
        <f>(Q50/$AE$50)*100</f>
        <v>55.926501219863724</v>
      </c>
      <c r="R51" s="73"/>
      <c r="S51" s="73">
        <f>(S50/$AE$50)*100</f>
        <v>0.24602542523852267</v>
      </c>
      <c r="T51" s="73"/>
      <c r="U51" s="74">
        <f>(U50/$AE$50)*100</f>
        <v>98.411152093584349</v>
      </c>
      <c r="V51" s="75"/>
      <c r="W51" s="66">
        <f>(W50/$AE$50)*100</f>
        <v>0.22363614837841186</v>
      </c>
      <c r="X51" s="76"/>
      <c r="Y51" s="73">
        <f>(Y50/$AE$50)*100</f>
        <v>0.80466124195465227</v>
      </c>
      <c r="Z51" s="73"/>
      <c r="AA51" s="73">
        <f>(AA50/$AE$50)*100</f>
        <v>0.56055051608259521</v>
      </c>
      <c r="AB51" s="73"/>
      <c r="AC51" s="74">
        <f>(AC50/$AE$50)*100</f>
        <v>1.5888479064156593</v>
      </c>
      <c r="AD51" s="75"/>
      <c r="AE51" s="73">
        <f>AC51+U51</f>
        <v>100.00000000000001</v>
      </c>
      <c r="AF51" s="76"/>
      <c r="AG51" s="77"/>
      <c r="AH51" s="27"/>
      <c r="AI51" s="27"/>
      <c r="AJ51" s="27"/>
      <c r="AK51" s="27"/>
      <c r="AL51" s="27"/>
      <c r="AM51" s="27"/>
      <c r="AP51" s="27"/>
      <c r="AQ51" s="27"/>
    </row>
    <row r="52" spans="1:43" s="6" customFormat="1" ht="9" customHeight="1" thickBot="1" x14ac:dyDescent="0.3">
      <c r="A52" s="9"/>
      <c r="B52" s="116"/>
      <c r="C52" s="78"/>
      <c r="D52" s="79"/>
      <c r="E52" s="80"/>
      <c r="F52" s="81"/>
      <c r="G52" s="82"/>
      <c r="H52" s="81"/>
      <c r="I52" s="80"/>
      <c r="J52" s="81"/>
      <c r="K52" s="82"/>
      <c r="L52" s="81"/>
      <c r="M52" s="82"/>
      <c r="N52" s="81"/>
      <c r="O52" s="80"/>
      <c r="P52" s="81"/>
      <c r="Q52" s="81"/>
      <c r="R52" s="81"/>
      <c r="S52" s="81"/>
      <c r="T52" s="81"/>
      <c r="U52" s="83"/>
      <c r="V52" s="84"/>
      <c r="W52" s="82"/>
      <c r="X52" s="81"/>
      <c r="Y52" s="80"/>
      <c r="Z52" s="81"/>
      <c r="AA52" s="81"/>
      <c r="AB52" s="81"/>
      <c r="AC52" s="85"/>
      <c r="AD52" s="84"/>
      <c r="AE52" s="80"/>
      <c r="AF52" s="81"/>
      <c r="AG52" s="86"/>
      <c r="AH52" s="27"/>
      <c r="AI52" s="27"/>
      <c r="AJ52" s="27"/>
      <c r="AK52" s="27"/>
      <c r="AL52" s="27"/>
      <c r="AM52" s="27"/>
      <c r="AP52" s="27"/>
      <c r="AQ52" s="27"/>
    </row>
    <row r="53" spans="1:43" s="6" customFormat="1" x14ac:dyDescent="0.25">
      <c r="A53" s="26"/>
      <c r="B53" s="26"/>
      <c r="C53" s="87"/>
      <c r="D53" s="26"/>
      <c r="E53" s="88"/>
      <c r="F53" s="73"/>
      <c r="G53" s="66"/>
      <c r="H53" s="73"/>
      <c r="I53" s="88"/>
      <c r="J53" s="73"/>
      <c r="K53" s="66"/>
      <c r="L53" s="73"/>
      <c r="M53" s="66"/>
      <c r="N53" s="73"/>
      <c r="O53" s="88"/>
      <c r="P53" s="73"/>
      <c r="Q53" s="73"/>
      <c r="R53" s="73"/>
      <c r="S53" s="73"/>
      <c r="T53" s="73"/>
      <c r="U53" s="88"/>
      <c r="V53" s="73"/>
      <c r="W53" s="66"/>
      <c r="X53" s="73"/>
      <c r="Y53" s="88"/>
      <c r="Z53" s="73"/>
      <c r="AA53" s="73"/>
      <c r="AB53" s="73"/>
      <c r="AC53" s="73"/>
      <c r="AD53" s="73"/>
      <c r="AE53" s="88"/>
      <c r="AF53" s="73"/>
      <c r="AG53" s="27"/>
      <c r="AH53" s="27"/>
      <c r="AI53" s="27"/>
      <c r="AJ53" s="27"/>
      <c r="AK53" s="27"/>
      <c r="AL53" s="27"/>
      <c r="AM53" s="27"/>
      <c r="AP53" s="27"/>
      <c r="AQ53" s="27"/>
    </row>
    <row r="54" spans="1:43" s="6" customFormat="1" x14ac:dyDescent="0.25">
      <c r="A54" s="26"/>
      <c r="C54" s="26" t="s">
        <v>66</v>
      </c>
      <c r="D54" s="26"/>
      <c r="E54" s="88"/>
      <c r="F54" s="73"/>
      <c r="G54" s="66"/>
      <c r="H54" s="73"/>
      <c r="I54" s="88"/>
      <c r="J54" s="73"/>
      <c r="K54" s="66"/>
      <c r="L54" s="73"/>
      <c r="M54" s="66"/>
      <c r="N54" s="73"/>
      <c r="O54" s="88"/>
      <c r="P54" s="73"/>
      <c r="Q54" s="73"/>
      <c r="R54" s="73"/>
      <c r="S54" s="73"/>
      <c r="T54" s="73"/>
      <c r="U54" s="88"/>
      <c r="V54" s="73"/>
      <c r="W54" s="66"/>
      <c r="X54" s="73"/>
      <c r="Y54" s="88"/>
      <c r="Z54" s="73"/>
      <c r="AA54" s="73"/>
      <c r="AB54" s="73"/>
      <c r="AC54" s="73"/>
      <c r="AD54" s="73"/>
      <c r="AE54" s="88"/>
      <c r="AF54" s="73"/>
      <c r="AG54" s="27"/>
      <c r="AH54" s="27"/>
      <c r="AI54" s="27"/>
      <c r="AJ54" s="27"/>
      <c r="AK54" s="27"/>
      <c r="AL54" s="27"/>
      <c r="AM54" s="27"/>
      <c r="AP54" s="27"/>
      <c r="AQ54" s="27"/>
    </row>
    <row r="55" spans="1:43" s="6" customFormat="1" x14ac:dyDescent="0.25">
      <c r="A55" s="26"/>
      <c r="C55" s="26" t="s">
        <v>28</v>
      </c>
      <c r="D55" s="26"/>
      <c r="E55" s="88"/>
      <c r="F55" s="73"/>
      <c r="G55" s="66"/>
      <c r="H55" s="73"/>
      <c r="I55" s="88"/>
      <c r="J55" s="73"/>
      <c r="K55" s="66"/>
      <c r="L55" s="73"/>
      <c r="M55" s="66"/>
      <c r="N55" s="73"/>
      <c r="O55" s="88"/>
      <c r="P55" s="73"/>
      <c r="Q55" s="73"/>
      <c r="R55" s="73"/>
      <c r="S55" s="73"/>
      <c r="T55" s="73"/>
      <c r="U55" s="88"/>
      <c r="V55" s="73"/>
      <c r="W55" s="66"/>
      <c r="X55" s="73"/>
      <c r="Y55" s="88"/>
      <c r="Z55" s="73"/>
      <c r="AA55" s="73"/>
      <c r="AB55" s="73"/>
      <c r="AC55" s="73"/>
      <c r="AD55" s="73"/>
      <c r="AE55" s="88"/>
      <c r="AF55" s="73"/>
      <c r="AG55" s="27"/>
      <c r="AH55" s="27"/>
      <c r="AI55" s="27"/>
      <c r="AJ55" s="27"/>
      <c r="AK55" s="27"/>
      <c r="AL55" s="27"/>
      <c r="AM55" s="27"/>
      <c r="AP55" s="27"/>
      <c r="AQ55" s="27"/>
    </row>
    <row r="56" spans="1:43" s="6" customFormat="1" ht="14.25" x14ac:dyDescent="0.2">
      <c r="C56" s="72"/>
      <c r="G56" s="72"/>
      <c r="K56" s="72"/>
      <c r="M56" s="72"/>
      <c r="W56" s="72"/>
    </row>
    <row r="57" spans="1:43" s="6" customFormat="1" x14ac:dyDescent="0.25">
      <c r="B57" s="89"/>
      <c r="C57" s="90"/>
      <c r="D57" s="89"/>
      <c r="G57" s="72"/>
      <c r="K57" s="72"/>
      <c r="M57" s="72"/>
      <c r="W57" s="72"/>
    </row>
    <row r="58" spans="1:43" s="6" customFormat="1" ht="14.25" x14ac:dyDescent="0.2">
      <c r="C58" s="72"/>
      <c r="G58" s="72"/>
      <c r="K58" s="72"/>
      <c r="M58" s="72"/>
      <c r="W58" s="72"/>
    </row>
    <row r="59" spans="1:43" s="6" customFormat="1" ht="14.25" x14ac:dyDescent="0.2">
      <c r="C59" s="72"/>
      <c r="G59" s="72"/>
      <c r="K59" s="72"/>
      <c r="M59" s="72"/>
      <c r="W59" s="72"/>
    </row>
    <row r="60" spans="1:43" s="6" customFormat="1" ht="14.25" x14ac:dyDescent="0.2">
      <c r="C60" s="72"/>
      <c r="G60" s="72"/>
      <c r="K60" s="72"/>
      <c r="M60" s="72"/>
      <c r="W60" s="72"/>
    </row>
    <row r="61" spans="1:43" s="6" customFormat="1" ht="14.25" x14ac:dyDescent="0.2">
      <c r="C61" s="72"/>
      <c r="G61" s="72"/>
      <c r="K61" s="72"/>
      <c r="M61" s="72"/>
      <c r="W61" s="72"/>
    </row>
    <row r="62" spans="1:43" s="6" customFormat="1" ht="14.25" x14ac:dyDescent="0.2">
      <c r="C62" s="72"/>
      <c r="G62" s="72"/>
      <c r="K62" s="72"/>
      <c r="M62" s="72"/>
      <c r="W62" s="72"/>
    </row>
    <row r="63" spans="1:43" s="6" customFormat="1" ht="14.25" x14ac:dyDescent="0.2">
      <c r="C63" s="72"/>
      <c r="G63" s="72"/>
      <c r="K63" s="72"/>
      <c r="M63" s="72"/>
      <c r="W63" s="72"/>
    </row>
    <row r="64" spans="1:43" s="6" customFormat="1" ht="14.25" x14ac:dyDescent="0.2">
      <c r="C64" s="72"/>
      <c r="G64" s="72"/>
      <c r="K64" s="72"/>
      <c r="M64" s="72"/>
      <c r="W64" s="72"/>
    </row>
    <row r="65" spans="3:23" s="6" customFormat="1" ht="14.25" x14ac:dyDescent="0.2">
      <c r="C65" s="72"/>
      <c r="G65" s="72"/>
      <c r="K65" s="72"/>
      <c r="M65" s="72"/>
      <c r="W65" s="72"/>
    </row>
    <row r="66" spans="3:23" s="6" customFormat="1" ht="14.25" x14ac:dyDescent="0.2">
      <c r="C66" s="72"/>
      <c r="G66" s="72"/>
      <c r="K66" s="72"/>
      <c r="M66" s="72"/>
      <c r="W66" s="72"/>
    </row>
    <row r="67" spans="3:23" s="6" customFormat="1" ht="14.25" x14ac:dyDescent="0.2">
      <c r="C67" s="72"/>
      <c r="G67" s="72"/>
      <c r="K67" s="72"/>
      <c r="M67" s="72"/>
      <c r="W67" s="72"/>
    </row>
    <row r="68" spans="3:23" s="6" customFormat="1" ht="14.25" x14ac:dyDescent="0.2">
      <c r="C68" s="72"/>
      <c r="G68" s="72"/>
      <c r="K68" s="72"/>
      <c r="M68" s="72"/>
      <c r="W68" s="72"/>
    </row>
    <row r="69" spans="3:23" s="6" customFormat="1" ht="14.25" x14ac:dyDescent="0.2">
      <c r="C69" s="72"/>
      <c r="G69" s="72"/>
      <c r="K69" s="72"/>
      <c r="M69" s="72"/>
      <c r="W69" s="72"/>
    </row>
    <row r="70" spans="3:23" s="6" customFormat="1" ht="14.25" x14ac:dyDescent="0.2">
      <c r="C70" s="72"/>
      <c r="G70" s="72"/>
      <c r="K70" s="72"/>
      <c r="M70" s="72"/>
      <c r="W70" s="72"/>
    </row>
    <row r="71" spans="3:23" s="6" customFormat="1" ht="14.25" x14ac:dyDescent="0.2">
      <c r="C71" s="72"/>
      <c r="G71" s="72"/>
      <c r="K71" s="72"/>
      <c r="M71" s="72"/>
      <c r="W71" s="72"/>
    </row>
    <row r="72" spans="3:23" s="6" customFormat="1" ht="14.25" x14ac:dyDescent="0.2">
      <c r="C72" s="72"/>
      <c r="G72" s="72"/>
      <c r="K72" s="72"/>
      <c r="M72" s="72"/>
      <c r="W72" s="72"/>
    </row>
    <row r="73" spans="3:23" s="6" customFormat="1" ht="14.25" x14ac:dyDescent="0.2">
      <c r="C73" s="72"/>
      <c r="G73" s="72"/>
      <c r="K73" s="72"/>
      <c r="M73" s="72"/>
      <c r="W73" s="72"/>
    </row>
    <row r="74" spans="3:23" s="6" customFormat="1" ht="14.25" x14ac:dyDescent="0.2">
      <c r="C74" s="72"/>
      <c r="G74" s="72"/>
      <c r="K74" s="72"/>
      <c r="M74" s="72"/>
      <c r="W74" s="72"/>
    </row>
    <row r="75" spans="3:23" s="6" customFormat="1" ht="14.25" x14ac:dyDescent="0.2">
      <c r="C75" s="72"/>
      <c r="G75" s="72"/>
      <c r="K75" s="72"/>
      <c r="M75" s="72"/>
      <c r="W75" s="72"/>
    </row>
    <row r="76" spans="3:23" s="6" customFormat="1" ht="14.25" x14ac:dyDescent="0.2">
      <c r="C76" s="72"/>
      <c r="G76" s="72"/>
      <c r="K76" s="72"/>
      <c r="M76" s="72"/>
      <c r="W76" s="72"/>
    </row>
    <row r="77" spans="3:23" s="6" customFormat="1" ht="14.25" x14ac:dyDescent="0.2">
      <c r="C77" s="72"/>
      <c r="G77" s="72"/>
      <c r="K77" s="72"/>
      <c r="M77" s="72"/>
      <c r="W77" s="72"/>
    </row>
    <row r="78" spans="3:23" s="6" customFormat="1" ht="14.25" x14ac:dyDescent="0.2">
      <c r="C78" s="72"/>
      <c r="G78" s="72"/>
      <c r="K78" s="72"/>
      <c r="M78" s="72"/>
      <c r="W78" s="72"/>
    </row>
    <row r="79" spans="3:23" s="6" customFormat="1" ht="14.25" x14ac:dyDescent="0.2">
      <c r="C79" s="72"/>
      <c r="G79" s="72"/>
      <c r="K79" s="72"/>
      <c r="M79" s="72"/>
      <c r="W79" s="72"/>
    </row>
    <row r="80" spans="3:23" s="6" customFormat="1" ht="14.25" x14ac:dyDescent="0.2">
      <c r="C80" s="72"/>
      <c r="G80" s="72"/>
      <c r="K80" s="72"/>
      <c r="M80" s="72"/>
      <c r="W80" s="72"/>
    </row>
    <row r="81" spans="3:23" s="6" customFormat="1" ht="14.25" x14ac:dyDescent="0.2">
      <c r="C81" s="72"/>
      <c r="G81" s="72"/>
      <c r="K81" s="72"/>
      <c r="M81" s="72"/>
      <c r="W81" s="72"/>
    </row>
    <row r="82" spans="3:23" s="6" customFormat="1" ht="14.25" x14ac:dyDescent="0.2">
      <c r="C82" s="72"/>
      <c r="G82" s="72"/>
      <c r="K82" s="72"/>
      <c r="M82" s="72"/>
      <c r="W82" s="72"/>
    </row>
    <row r="83" spans="3:23" s="6" customFormat="1" ht="14.25" x14ac:dyDescent="0.2">
      <c r="C83" s="72"/>
      <c r="G83" s="72"/>
      <c r="K83" s="72"/>
      <c r="M83" s="72"/>
      <c r="W83" s="72"/>
    </row>
    <row r="84" spans="3:23" s="6" customFormat="1" ht="14.25" x14ac:dyDescent="0.2">
      <c r="C84" s="72"/>
      <c r="G84" s="72"/>
      <c r="K84" s="72"/>
      <c r="M84" s="72"/>
      <c r="W84" s="72"/>
    </row>
    <row r="85" spans="3:23" s="6" customFormat="1" ht="14.25" x14ac:dyDescent="0.2">
      <c r="C85" s="72"/>
      <c r="G85" s="72"/>
      <c r="K85" s="72"/>
      <c r="M85" s="72"/>
      <c r="W85" s="72"/>
    </row>
    <row r="86" spans="3:23" s="6" customFormat="1" ht="14.25" x14ac:dyDescent="0.2">
      <c r="C86" s="72"/>
      <c r="G86" s="72"/>
      <c r="K86" s="72"/>
      <c r="M86" s="72"/>
      <c r="W86" s="72"/>
    </row>
    <row r="87" spans="3:23" s="6" customFormat="1" ht="14.25" x14ac:dyDescent="0.2">
      <c r="C87" s="72"/>
      <c r="G87" s="72"/>
      <c r="K87" s="72"/>
      <c r="M87" s="72"/>
      <c r="W87" s="72"/>
    </row>
    <row r="88" spans="3:23" s="6" customFormat="1" ht="14.25" x14ac:dyDescent="0.2">
      <c r="C88" s="72"/>
      <c r="G88" s="72"/>
      <c r="K88" s="72"/>
      <c r="M88" s="72"/>
      <c r="W88" s="72"/>
    </row>
    <row r="89" spans="3:23" s="6" customFormat="1" ht="14.25" x14ac:dyDescent="0.2">
      <c r="C89" s="72"/>
      <c r="G89" s="72"/>
      <c r="K89" s="72"/>
      <c r="M89" s="72"/>
      <c r="W89" s="72"/>
    </row>
    <row r="90" spans="3:23" s="6" customFormat="1" ht="14.25" x14ac:dyDescent="0.2">
      <c r="C90" s="72"/>
      <c r="G90" s="72"/>
      <c r="K90" s="72"/>
      <c r="M90" s="72"/>
      <c r="W90" s="72"/>
    </row>
    <row r="91" spans="3:23" s="6" customFormat="1" ht="14.25" x14ac:dyDescent="0.2">
      <c r="C91" s="72"/>
      <c r="G91" s="72"/>
      <c r="K91" s="72"/>
      <c r="M91" s="72"/>
      <c r="W91" s="72"/>
    </row>
    <row r="92" spans="3:23" s="6" customFormat="1" ht="14.25" x14ac:dyDescent="0.2">
      <c r="C92" s="72"/>
      <c r="G92" s="72"/>
      <c r="K92" s="72"/>
      <c r="M92" s="72"/>
      <c r="W92" s="72"/>
    </row>
    <row r="93" spans="3:23" s="6" customFormat="1" ht="14.25" x14ac:dyDescent="0.2">
      <c r="C93" s="72"/>
      <c r="G93" s="72"/>
      <c r="K93" s="72"/>
      <c r="M93" s="72"/>
      <c r="W93" s="72"/>
    </row>
    <row r="94" spans="3:23" s="6" customFormat="1" ht="14.25" x14ac:dyDescent="0.2">
      <c r="C94" s="72"/>
      <c r="G94" s="72"/>
      <c r="K94" s="72"/>
      <c r="M94" s="72"/>
      <c r="W94" s="72"/>
    </row>
    <row r="95" spans="3:23" s="6" customFormat="1" ht="14.25" x14ac:dyDescent="0.2">
      <c r="C95" s="72"/>
      <c r="G95" s="72"/>
      <c r="K95" s="72"/>
      <c r="M95" s="72"/>
      <c r="W95" s="72"/>
    </row>
    <row r="96" spans="3:23" s="6" customFormat="1" ht="14.25" x14ac:dyDescent="0.2">
      <c r="C96" s="72"/>
      <c r="G96" s="72"/>
      <c r="K96" s="72"/>
      <c r="M96" s="72"/>
      <c r="W96" s="72"/>
    </row>
    <row r="97" spans="3:23" s="6" customFormat="1" ht="14.25" x14ac:dyDescent="0.2">
      <c r="C97" s="72"/>
      <c r="G97" s="72"/>
      <c r="K97" s="72"/>
      <c r="M97" s="72"/>
      <c r="W97" s="72"/>
    </row>
    <row r="98" spans="3:23" s="6" customFormat="1" ht="14.25" x14ac:dyDescent="0.2">
      <c r="C98" s="72"/>
      <c r="G98" s="72"/>
      <c r="K98" s="72"/>
      <c r="M98" s="72"/>
      <c r="W98" s="72"/>
    </row>
    <row r="99" spans="3:23" s="6" customFormat="1" ht="14.25" x14ac:dyDescent="0.2">
      <c r="C99" s="72"/>
      <c r="G99" s="72"/>
      <c r="K99" s="72"/>
      <c r="M99" s="72"/>
      <c r="W99" s="72"/>
    </row>
    <row r="100" spans="3:23" s="6" customFormat="1" ht="14.25" x14ac:dyDescent="0.2">
      <c r="C100" s="72"/>
      <c r="G100" s="72"/>
      <c r="K100" s="72"/>
      <c r="M100" s="72"/>
      <c r="W100" s="72"/>
    </row>
    <row r="101" spans="3:23" s="6" customFormat="1" ht="14.25" x14ac:dyDescent="0.2">
      <c r="C101" s="72"/>
      <c r="G101" s="72"/>
      <c r="K101" s="72"/>
      <c r="M101" s="72"/>
      <c r="W101" s="72"/>
    </row>
    <row r="102" spans="3:23" s="6" customFormat="1" ht="14.25" x14ac:dyDescent="0.2">
      <c r="C102" s="72"/>
      <c r="G102" s="72"/>
      <c r="K102" s="72"/>
      <c r="M102" s="72"/>
      <c r="W102" s="72"/>
    </row>
    <row r="103" spans="3:23" s="6" customFormat="1" ht="14.25" x14ac:dyDescent="0.2">
      <c r="C103" s="72"/>
      <c r="G103" s="72"/>
      <c r="K103" s="72"/>
      <c r="M103" s="72"/>
      <c r="W103" s="72"/>
    </row>
    <row r="104" spans="3:23" s="6" customFormat="1" ht="14.25" x14ac:dyDescent="0.2">
      <c r="C104" s="72"/>
      <c r="G104" s="72"/>
      <c r="K104" s="72"/>
      <c r="M104" s="72"/>
      <c r="W104" s="72"/>
    </row>
    <row r="105" spans="3:23" s="6" customFormat="1" ht="14.25" x14ac:dyDescent="0.2">
      <c r="C105" s="72"/>
      <c r="G105" s="72"/>
      <c r="K105" s="72"/>
      <c r="M105" s="72"/>
      <c r="W105" s="72"/>
    </row>
    <row r="106" spans="3:23" s="6" customFormat="1" ht="14.25" x14ac:dyDescent="0.2">
      <c r="C106" s="72"/>
      <c r="G106" s="72"/>
      <c r="K106" s="72"/>
      <c r="M106" s="72"/>
      <c r="W106" s="72"/>
    </row>
    <row r="107" spans="3:23" s="6" customFormat="1" ht="14.25" x14ac:dyDescent="0.2">
      <c r="C107" s="72"/>
      <c r="G107" s="72"/>
      <c r="K107" s="72"/>
      <c r="M107" s="72"/>
      <c r="W107" s="72"/>
    </row>
    <row r="108" spans="3:23" s="6" customFormat="1" ht="14.25" x14ac:dyDescent="0.2">
      <c r="C108" s="72"/>
      <c r="G108" s="72"/>
      <c r="K108" s="72"/>
      <c r="M108" s="72"/>
      <c r="W108" s="72"/>
    </row>
    <row r="109" spans="3:23" s="6" customFormat="1" ht="14.25" x14ac:dyDescent="0.2">
      <c r="C109" s="72"/>
      <c r="G109" s="72"/>
      <c r="K109" s="72"/>
      <c r="M109" s="72"/>
      <c r="W109" s="72"/>
    </row>
    <row r="110" spans="3:23" s="6" customFormat="1" ht="14.25" x14ac:dyDescent="0.2">
      <c r="C110" s="72"/>
      <c r="G110" s="72"/>
      <c r="K110" s="72"/>
      <c r="M110" s="72"/>
      <c r="W110" s="72"/>
    </row>
    <row r="111" spans="3:23" s="6" customFormat="1" ht="14.25" x14ac:dyDescent="0.2">
      <c r="C111" s="72"/>
      <c r="G111" s="72"/>
      <c r="K111" s="72"/>
      <c r="M111" s="72"/>
      <c r="W111" s="72"/>
    </row>
    <row r="112" spans="3:23" s="6" customFormat="1" ht="14.25" x14ac:dyDescent="0.2">
      <c r="C112" s="72"/>
      <c r="G112" s="72"/>
      <c r="K112" s="72"/>
      <c r="M112" s="72"/>
      <c r="W112" s="72"/>
    </row>
    <row r="113" spans="3:23" s="6" customFormat="1" ht="14.25" x14ac:dyDescent="0.2">
      <c r="C113" s="72"/>
      <c r="G113" s="72"/>
      <c r="K113" s="72"/>
      <c r="M113" s="72"/>
      <c r="W113" s="72"/>
    </row>
    <row r="114" spans="3:23" s="6" customFormat="1" ht="14.25" x14ac:dyDescent="0.2">
      <c r="C114" s="72"/>
      <c r="G114" s="72"/>
      <c r="K114" s="72"/>
      <c r="M114" s="72"/>
      <c r="W114" s="72"/>
    </row>
    <row r="115" spans="3:23" s="6" customFormat="1" ht="14.25" x14ac:dyDescent="0.2">
      <c r="C115" s="72"/>
      <c r="G115" s="72"/>
      <c r="K115" s="72"/>
      <c r="M115" s="72"/>
      <c r="W115" s="72"/>
    </row>
    <row r="116" spans="3:23" s="6" customFormat="1" ht="14.25" x14ac:dyDescent="0.2">
      <c r="C116" s="72"/>
      <c r="G116" s="72"/>
      <c r="K116" s="72"/>
      <c r="M116" s="72"/>
      <c r="W116" s="72"/>
    </row>
    <row r="117" spans="3:23" s="6" customFormat="1" ht="14.25" x14ac:dyDescent="0.2">
      <c r="C117" s="72"/>
      <c r="G117" s="72"/>
      <c r="K117" s="72"/>
      <c r="M117" s="72"/>
      <c r="W117" s="72"/>
    </row>
    <row r="118" spans="3:23" s="6" customFormat="1" ht="14.25" x14ac:dyDescent="0.2">
      <c r="C118" s="72"/>
      <c r="G118" s="72"/>
      <c r="K118" s="72"/>
      <c r="M118" s="72"/>
      <c r="W118" s="72"/>
    </row>
    <row r="119" spans="3:23" s="6" customFormat="1" ht="14.25" x14ac:dyDescent="0.2">
      <c r="C119" s="72"/>
      <c r="G119" s="72"/>
      <c r="K119" s="72"/>
      <c r="M119" s="72"/>
      <c r="W119" s="72"/>
    </row>
    <row r="120" spans="3:23" s="6" customFormat="1" ht="14.25" x14ac:dyDescent="0.2">
      <c r="C120" s="72"/>
      <c r="G120" s="72"/>
      <c r="K120" s="72"/>
      <c r="M120" s="72"/>
      <c r="W120" s="72"/>
    </row>
    <row r="121" spans="3:23" s="6" customFormat="1" ht="14.25" x14ac:dyDescent="0.2">
      <c r="C121" s="72"/>
      <c r="G121" s="72"/>
      <c r="K121" s="72"/>
      <c r="M121" s="72"/>
      <c r="W121" s="72"/>
    </row>
    <row r="122" spans="3:23" s="6" customFormat="1" ht="14.25" x14ac:dyDescent="0.2">
      <c r="C122" s="72"/>
      <c r="G122" s="72"/>
      <c r="K122" s="72"/>
      <c r="M122" s="72"/>
      <c r="W122" s="72"/>
    </row>
    <row r="123" spans="3:23" s="6" customFormat="1" ht="14.25" x14ac:dyDescent="0.2">
      <c r="C123" s="72"/>
      <c r="G123" s="72"/>
      <c r="K123" s="72"/>
      <c r="M123" s="72"/>
      <c r="W123" s="72"/>
    </row>
    <row r="124" spans="3:23" s="6" customFormat="1" ht="14.25" x14ac:dyDescent="0.2">
      <c r="C124" s="72"/>
      <c r="G124" s="72"/>
      <c r="K124" s="72"/>
      <c r="M124" s="72"/>
      <c r="W124" s="72"/>
    </row>
    <row r="125" spans="3:23" s="6" customFormat="1" ht="14.25" x14ac:dyDescent="0.2">
      <c r="C125" s="72"/>
      <c r="G125" s="72"/>
      <c r="K125" s="72"/>
      <c r="M125" s="72"/>
      <c r="W125" s="72"/>
    </row>
  </sheetData>
  <mergeCells count="8">
    <mergeCell ref="W6:AD6"/>
    <mergeCell ref="C6:V6"/>
    <mergeCell ref="B1:V1"/>
    <mergeCell ref="B2:V2"/>
    <mergeCell ref="B3:V3"/>
    <mergeCell ref="W2:AQ2"/>
    <mergeCell ref="W1:AQ1"/>
    <mergeCell ref="W3:AQ3"/>
  </mergeCells>
  <phoneticPr fontId="0" type="noConversion"/>
  <printOptions horizontalCentered="1" verticalCentered="1"/>
  <pageMargins left="0.25" right="0.25" top="0.25" bottom="0.25" header="0.5" footer="0.5"/>
  <pageSetup scale="43" orientation="landscape" horizontalDpi="300" verticalDpi="300" r:id="rId1"/>
  <headerFooter alignWithMargins="0"/>
  <ignoredErrors>
    <ignoredError sqref="U11:U18 U45:U48 U19:U44 AC11:AC48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t-7</vt:lpstr>
      <vt:lpstr>'t-7'!Print_Area</vt:lpstr>
      <vt:lpstr>Print_Area_MI</vt:lpstr>
      <vt:lpstr>'t-7'!Print_Titles</vt:lpstr>
    </vt:vector>
  </TitlesOfParts>
  <Company>Department of Transportation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grubb</dc:creator>
  <cp:lastModifiedBy>USDOT User</cp:lastModifiedBy>
  <cp:lastPrinted>2011-05-24T17:31:44Z</cp:lastPrinted>
  <dcterms:created xsi:type="dcterms:W3CDTF">1999-02-23T19:40:42Z</dcterms:created>
  <dcterms:modified xsi:type="dcterms:W3CDTF">2012-10-31T15:11:38Z</dcterms:modified>
</cp:coreProperties>
</file>