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555" windowWidth="19215" windowHeight="9015"/>
  </bookViews>
  <sheets>
    <sheet name="t-9" sheetId="1" r:id="rId1"/>
  </sheets>
  <definedNames>
    <definedName name="_xlnm.Print_Area" localSheetId="0">'t-9'!$A$1:$V$74</definedName>
    <definedName name="Print_Area_MI">'t-9'!$B$1:$Z$75</definedName>
    <definedName name="_xlnm.Print_Titles" localSheetId="0">'t-9'!$1:$8</definedName>
  </definedNames>
  <calcPr calcId="145621"/>
</workbook>
</file>

<file path=xl/calcChain.xml><?xml version="1.0" encoding="utf-8"?>
<calcChain xmlns="http://schemas.openxmlformats.org/spreadsheetml/2006/main">
  <c r="Q65" i="1" l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T65" i="1" l="1"/>
  <c r="T64" i="1"/>
  <c r="T63" i="1"/>
  <c r="T62" i="1"/>
  <c r="T61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1" i="1"/>
  <c r="T20" i="1"/>
  <c r="T19" i="1"/>
  <c r="T18" i="1"/>
  <c r="T16" i="1"/>
  <c r="T15" i="1"/>
  <c r="T14" i="1"/>
  <c r="T13" i="1"/>
  <c r="Q10" i="1"/>
  <c r="T10" i="1" l="1"/>
  <c r="Q68" i="1"/>
  <c r="R22" i="1"/>
  <c r="R60" i="1"/>
  <c r="T11" i="1"/>
  <c r="U44" i="1"/>
  <c r="D68" i="1" l="1"/>
  <c r="C68" i="1"/>
  <c r="H18" i="1"/>
  <c r="U24" i="1"/>
  <c r="E28" i="1"/>
  <c r="P32" i="1"/>
  <c r="E38" i="1"/>
  <c r="U40" i="1"/>
  <c r="E45" i="1"/>
  <c r="J50" i="1"/>
  <c r="E53" i="1"/>
  <c r="E57" i="1"/>
  <c r="H59" i="1"/>
  <c r="H62" i="1"/>
  <c r="O68" i="1"/>
  <c r="O69" i="1" s="1"/>
  <c r="M68" i="1"/>
  <c r="N16" i="1"/>
  <c r="K68" i="1"/>
  <c r="K69" i="1" s="1"/>
  <c r="L47" i="1"/>
  <c r="L29" i="1"/>
  <c r="L16" i="1"/>
  <c r="L10" i="1"/>
  <c r="G68" i="1"/>
  <c r="I68" i="1"/>
  <c r="I69" i="1" s="1"/>
  <c r="F68" i="1"/>
  <c r="U64" i="1"/>
  <c r="H58" i="1"/>
  <c r="U38" i="1"/>
  <c r="U56" i="1"/>
  <c r="U35" i="1"/>
  <c r="U27" i="1"/>
  <c r="J54" i="1"/>
  <c r="J39" i="1"/>
  <c r="J31" i="1"/>
  <c r="H49" i="1"/>
  <c r="H39" i="1"/>
  <c r="H31" i="1"/>
  <c r="E55" i="1"/>
  <c r="E51" i="1"/>
  <c r="E42" i="1"/>
  <c r="E39" i="1"/>
  <c r="E36" i="1"/>
  <c r="E35" i="1"/>
  <c r="E34" i="1"/>
  <c r="E33" i="1"/>
  <c r="E30" i="1"/>
  <c r="E27" i="1"/>
  <c r="N25" i="1"/>
  <c r="L49" i="1"/>
  <c r="P63" i="1"/>
  <c r="P50" i="1"/>
  <c r="P34" i="1"/>
  <c r="E26" i="1"/>
  <c r="L37" i="1"/>
  <c r="L63" i="1"/>
  <c r="L40" i="1"/>
  <c r="L31" i="1"/>
  <c r="E29" i="1"/>
  <c r="J18" i="1"/>
  <c r="N37" i="1"/>
  <c r="E32" i="1"/>
  <c r="P30" i="1"/>
  <c r="N29" i="1"/>
  <c r="L20" i="1"/>
  <c r="H15" i="1"/>
  <c r="N31" i="1"/>
  <c r="N51" i="1"/>
  <c r="L48" i="1"/>
  <c r="H46" i="1"/>
  <c r="H40" i="1"/>
  <c r="P38" i="1"/>
  <c r="H24" i="1"/>
  <c r="P62" i="1"/>
  <c r="H52" i="1"/>
  <c r="R19" i="1"/>
  <c r="E46" i="1"/>
  <c r="E37" i="1"/>
  <c r="U37" i="1"/>
  <c r="P36" i="1"/>
  <c r="P28" i="1"/>
  <c r="E24" i="1"/>
  <c r="H10" i="1"/>
  <c r="R25" i="1"/>
  <c r="N59" i="1"/>
  <c r="P53" i="1"/>
  <c r="J26" i="1"/>
  <c r="J28" i="1"/>
  <c r="J30" i="1"/>
  <c r="J32" i="1"/>
  <c r="J34" i="1"/>
  <c r="J36" i="1"/>
  <c r="J42" i="1"/>
  <c r="J45" i="1"/>
  <c r="J51" i="1"/>
  <c r="J53" i="1"/>
  <c r="J55" i="1"/>
  <c r="J57" i="1"/>
  <c r="J64" i="1"/>
  <c r="J38" i="1"/>
  <c r="U15" i="1"/>
  <c r="R21" i="1"/>
  <c r="R31" i="1"/>
  <c r="R55" i="1"/>
  <c r="L26" i="1"/>
  <c r="L28" i="1"/>
  <c r="L30" i="1"/>
  <c r="L32" i="1"/>
  <c r="L34" i="1"/>
  <c r="L36" i="1"/>
  <c r="L38" i="1"/>
  <c r="L42" i="1"/>
  <c r="L53" i="1"/>
  <c r="L62" i="1"/>
  <c r="N55" i="1"/>
  <c r="P47" i="1"/>
  <c r="P57" i="1"/>
  <c r="R40" i="1"/>
  <c r="E21" i="1"/>
  <c r="E47" i="1"/>
  <c r="E49" i="1"/>
  <c r="E59" i="1"/>
  <c r="E62" i="1"/>
  <c r="H26" i="1"/>
  <c r="H28" i="1"/>
  <c r="H30" i="1"/>
  <c r="H32" i="1"/>
  <c r="H34" i="1"/>
  <c r="H36" i="1"/>
  <c r="H42" i="1"/>
  <c r="H45" i="1"/>
  <c r="H51" i="1"/>
  <c r="H53" i="1"/>
  <c r="H55" i="1"/>
  <c r="H57" i="1"/>
  <c r="H64" i="1"/>
  <c r="J21" i="1"/>
  <c r="J47" i="1"/>
  <c r="J59" i="1"/>
  <c r="J62" i="1"/>
  <c r="U21" i="1"/>
  <c r="U26" i="1"/>
  <c r="U28" i="1"/>
  <c r="U30" i="1"/>
  <c r="U32" i="1"/>
  <c r="U34" i="1"/>
  <c r="U36" i="1"/>
  <c r="U42" i="1"/>
  <c r="U45" i="1"/>
  <c r="U47" i="1"/>
  <c r="U49" i="1"/>
  <c r="U51" i="1"/>
  <c r="U53" i="1"/>
  <c r="U55" i="1"/>
  <c r="U57" i="1"/>
  <c r="U59" i="1"/>
  <c r="U62" i="1"/>
  <c r="H38" i="1"/>
  <c r="R10" i="1"/>
  <c r="R17" i="1"/>
  <c r="R26" i="1"/>
  <c r="R30" i="1"/>
  <c r="R34" i="1"/>
  <c r="R38" i="1"/>
  <c r="R44" i="1"/>
  <c r="R49" i="1"/>
  <c r="R54" i="1"/>
  <c r="R58" i="1"/>
  <c r="E40" i="1"/>
  <c r="L45" i="1"/>
  <c r="L51" i="1"/>
  <c r="L55" i="1"/>
  <c r="L59" i="1"/>
  <c r="R50" i="1"/>
  <c r="P10" i="1"/>
  <c r="R14" i="1"/>
  <c r="L41" i="1"/>
  <c r="L44" i="1"/>
  <c r="L52" i="1"/>
  <c r="L54" i="1"/>
  <c r="L56" i="1"/>
  <c r="L58" i="1"/>
  <c r="L61" i="1"/>
  <c r="N20" i="1"/>
  <c r="N41" i="1"/>
  <c r="N44" i="1"/>
  <c r="N52" i="1"/>
  <c r="N54" i="1"/>
  <c r="N56" i="1"/>
  <c r="N58" i="1"/>
  <c r="N61" i="1"/>
  <c r="P64" i="1"/>
  <c r="E10" i="1" l="1"/>
  <c r="H20" i="1"/>
  <c r="J13" i="1"/>
  <c r="R64" i="1"/>
  <c r="R45" i="1"/>
  <c r="R39" i="1"/>
  <c r="E18" i="1"/>
  <c r="H13" i="1"/>
  <c r="M69" i="1"/>
  <c r="S60" i="1"/>
  <c r="L24" i="1"/>
  <c r="R37" i="1"/>
  <c r="H16" i="1"/>
  <c r="U16" i="1"/>
  <c r="D69" i="1"/>
  <c r="U14" i="1"/>
  <c r="N11" i="1"/>
  <c r="S49" i="1"/>
  <c r="C69" i="1"/>
  <c r="L21" i="1"/>
  <c r="R61" i="1"/>
  <c r="R56" i="1"/>
  <c r="R52" i="1"/>
  <c r="R47" i="1"/>
  <c r="R41" i="1"/>
  <c r="R36" i="1"/>
  <c r="R32" i="1"/>
  <c r="R28" i="1"/>
  <c r="R20" i="1"/>
  <c r="R15" i="1"/>
  <c r="R63" i="1"/>
  <c r="R59" i="1"/>
  <c r="R51" i="1"/>
  <c r="R35" i="1"/>
  <c r="R27" i="1"/>
  <c r="R16" i="1"/>
  <c r="R42" i="1"/>
  <c r="R48" i="1"/>
  <c r="J14" i="1"/>
  <c r="P21" i="1"/>
  <c r="H21" i="1"/>
  <c r="E16" i="1"/>
  <c r="J16" i="1"/>
  <c r="E11" i="1"/>
  <c r="H11" i="1"/>
  <c r="F69" i="1"/>
  <c r="S11" i="1"/>
  <c r="N10" i="1"/>
  <c r="N63" i="1"/>
  <c r="P61" i="1"/>
  <c r="P58" i="1"/>
  <c r="P56" i="1"/>
  <c r="U54" i="1"/>
  <c r="P52" i="1"/>
  <c r="P48" i="1"/>
  <c r="P44" i="1"/>
  <c r="P41" i="1"/>
  <c r="P39" i="1"/>
  <c r="P37" i="1"/>
  <c r="P35" i="1"/>
  <c r="N33" i="1"/>
  <c r="P31" i="1"/>
  <c r="P29" i="1"/>
  <c r="P27" i="1"/>
  <c r="P25" i="1"/>
  <c r="P20" i="1"/>
  <c r="U13" i="1"/>
  <c r="L64" i="1"/>
  <c r="N70" i="1"/>
  <c r="S40" i="1"/>
  <c r="S21" i="1"/>
  <c r="E65" i="1"/>
  <c r="N45" i="1"/>
  <c r="G69" i="1"/>
  <c r="H65" i="1"/>
  <c r="J40" i="1"/>
  <c r="J65" i="1"/>
  <c r="P42" i="1"/>
  <c r="L65" i="1"/>
  <c r="P40" i="1"/>
  <c r="P65" i="1"/>
  <c r="H47" i="1"/>
  <c r="U11" i="1"/>
  <c r="E14" i="1"/>
  <c r="L11" i="1"/>
  <c r="N62" i="1"/>
  <c r="P59" i="1"/>
  <c r="N57" i="1"/>
  <c r="P55" i="1"/>
  <c r="N53" i="1"/>
  <c r="P51" i="1"/>
  <c r="J49" i="1"/>
  <c r="N47" i="1"/>
  <c r="P45" i="1"/>
  <c r="N42" i="1"/>
  <c r="N38" i="1"/>
  <c r="N36" i="1"/>
  <c r="N34" i="1"/>
  <c r="N32" i="1"/>
  <c r="N30" i="1"/>
  <c r="N28" i="1"/>
  <c r="N26" i="1"/>
  <c r="N21" i="1"/>
  <c r="P16" i="1"/>
  <c r="P14" i="1"/>
  <c r="P11" i="1"/>
  <c r="S35" i="1"/>
  <c r="L57" i="1"/>
  <c r="P26" i="1"/>
  <c r="S46" i="1"/>
  <c r="J70" i="1"/>
  <c r="S36" i="1"/>
  <c r="S61" i="1"/>
  <c r="S27" i="1"/>
  <c r="S30" i="1"/>
  <c r="H63" i="1"/>
  <c r="E50" i="1"/>
  <c r="L39" i="1"/>
  <c r="E54" i="1"/>
  <c r="E56" i="1"/>
  <c r="E61" i="1"/>
  <c r="H25" i="1"/>
  <c r="H35" i="1"/>
  <c r="H44" i="1"/>
  <c r="H48" i="1"/>
  <c r="H54" i="1"/>
  <c r="J27" i="1"/>
  <c r="J35" i="1"/>
  <c r="J44" i="1"/>
  <c r="J61" i="1"/>
  <c r="U25" i="1"/>
  <c r="E58" i="1"/>
  <c r="L25" i="1"/>
  <c r="R53" i="1"/>
  <c r="R33" i="1"/>
  <c r="R11" i="1"/>
  <c r="R62" i="1"/>
  <c r="R29" i="1"/>
  <c r="U52" i="1"/>
  <c r="J52" i="1"/>
  <c r="E52" i="1"/>
  <c r="R57" i="1"/>
  <c r="N35" i="1"/>
  <c r="N48" i="1"/>
  <c r="E63" i="1"/>
  <c r="L35" i="1"/>
  <c r="J63" i="1"/>
  <c r="U29" i="1"/>
  <c r="H29" i="1"/>
  <c r="L46" i="1"/>
  <c r="L50" i="1"/>
  <c r="N39" i="1"/>
  <c r="N27" i="1"/>
  <c r="J10" i="1"/>
  <c r="E20" i="1"/>
  <c r="E25" i="1"/>
  <c r="E31" i="1"/>
  <c r="E41" i="1"/>
  <c r="E44" i="1"/>
  <c r="E48" i="1"/>
  <c r="E64" i="1"/>
  <c r="H27" i="1"/>
  <c r="H33" i="1"/>
  <c r="H37" i="1"/>
  <c r="H41" i="1"/>
  <c r="H56" i="1"/>
  <c r="H61" i="1"/>
  <c r="J20" i="1"/>
  <c r="J25" i="1"/>
  <c r="J29" i="1"/>
  <c r="J33" i="1"/>
  <c r="J37" i="1"/>
  <c r="J41" i="1"/>
  <c r="J48" i="1"/>
  <c r="J56" i="1"/>
  <c r="U10" i="1"/>
  <c r="U20" i="1"/>
  <c r="U31" i="1"/>
  <c r="U33" i="1"/>
  <c r="U39" i="1"/>
  <c r="U41" i="1"/>
  <c r="U48" i="1"/>
  <c r="U61" i="1"/>
  <c r="U58" i="1"/>
  <c r="J58" i="1"/>
  <c r="E15" i="1"/>
  <c r="L27" i="1"/>
  <c r="L33" i="1"/>
  <c r="P33" i="1"/>
  <c r="U69" i="1"/>
  <c r="S54" i="1"/>
  <c r="R18" i="1"/>
  <c r="S41" i="1"/>
  <c r="S50" i="1"/>
  <c r="P54" i="1"/>
  <c r="H50" i="1"/>
  <c r="N49" i="1"/>
  <c r="U65" i="1"/>
  <c r="U63" i="1"/>
  <c r="N14" i="1"/>
  <c r="P15" i="1"/>
  <c r="P13" i="1"/>
  <c r="R23" i="1"/>
  <c r="R13" i="1"/>
  <c r="R46" i="1"/>
  <c r="U46" i="1"/>
  <c r="U50" i="1"/>
  <c r="N64" i="1"/>
  <c r="P24" i="1"/>
  <c r="P49" i="1"/>
  <c r="J11" i="1"/>
  <c r="U18" i="1"/>
  <c r="J15" i="1"/>
  <c r="H14" i="1"/>
  <c r="E13" i="1"/>
  <c r="N15" i="1"/>
  <c r="N13" i="1"/>
  <c r="R24" i="1"/>
  <c r="R65" i="1"/>
  <c r="N65" i="1"/>
  <c r="N24" i="1"/>
  <c r="J24" i="1"/>
  <c r="S48" i="1" l="1"/>
  <c r="S58" i="1"/>
  <c r="S42" i="1"/>
  <c r="S26" i="1"/>
  <c r="P70" i="1"/>
  <c r="S23" i="1"/>
  <c r="S19" i="1"/>
  <c r="S53" i="1"/>
  <c r="S33" i="1"/>
  <c r="S38" i="1"/>
  <c r="S44" i="1"/>
  <c r="S16" i="1"/>
  <c r="S56" i="1"/>
  <c r="L70" i="1"/>
  <c r="S17" i="1"/>
  <c r="S59" i="1"/>
  <c r="S51" i="1"/>
  <c r="S65" i="1"/>
  <c r="S20" i="1"/>
  <c r="S13" i="1"/>
  <c r="S63" i="1"/>
  <c r="S47" i="1"/>
  <c r="S14" i="1"/>
  <c r="S10" i="1"/>
  <c r="S52" i="1"/>
  <c r="S64" i="1"/>
  <c r="S28" i="1"/>
  <c r="S45" i="1"/>
  <c r="S62" i="1"/>
  <c r="S25" i="1"/>
  <c r="E70" i="1"/>
  <c r="S34" i="1"/>
  <c r="S18" i="1"/>
  <c r="S31" i="1"/>
  <c r="S24" i="1"/>
  <c r="S57" i="1"/>
  <c r="S39" i="1"/>
  <c r="H70" i="1"/>
  <c r="S32" i="1"/>
  <c r="S15" i="1"/>
  <c r="S37" i="1"/>
  <c r="T69" i="1"/>
  <c r="S22" i="1"/>
  <c r="S55" i="1"/>
  <c r="S29" i="1"/>
  <c r="S68" i="1" l="1"/>
  <c r="S70" i="1"/>
</calcChain>
</file>

<file path=xl/sharedStrings.xml><?xml version="1.0" encoding="utf-8"?>
<sst xmlns="http://schemas.openxmlformats.org/spreadsheetml/2006/main" count="112" uniqueCount="83">
  <si>
    <t xml:space="preserve"> </t>
  </si>
  <si>
    <t>TOTAL</t>
  </si>
  <si>
    <t xml:space="preserve">  STATE</t>
  </si>
  <si>
    <t xml:space="preserve">  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</si>
  <si>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</si>
  <si>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</si>
  <si>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</si>
  <si>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</si>
  <si>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</si>
  <si>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</si>
  <si>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</si>
  <si>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</si>
  <si>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</si>
  <si>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</si>
  <si>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</si>
  <si>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</si>
  <si>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</si>
  <si>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</si>
  <si>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</si>
  <si>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</si>
  <si>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</si>
  <si>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</si>
  <si>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</si>
  <si>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</si>
  <si>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</si>
  <si>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</si>
  <si>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</si>
  <si>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</si>
  <si>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</si>
  <si>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</si>
  <si>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</si>
  <si>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</si>
  <si>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</si>
  <si>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</si>
  <si>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</si>
  <si>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</si>
  <si>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</si>
  <si>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</si>
  <si>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</si>
  <si>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</si>
  <si>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</si>
  <si>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</si>
  <si>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</si>
  <si>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</si>
  <si>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</si>
  <si>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</si>
  <si>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</si>
  <si>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Washington</t>
  </si>
  <si>
    <t>West Virginia</t>
  </si>
  <si>
    <t>Wisconsin</t>
  </si>
  <si>
    <t>Wyoming</t>
  </si>
  <si>
    <t>Virginia</t>
  </si>
  <si>
    <t>District of Columbia</t>
  </si>
  <si>
    <t>Total</t>
  </si>
  <si>
    <t>Formula</t>
  </si>
  <si>
    <t>Non-urb. Area</t>
  </si>
  <si>
    <t>Capital</t>
  </si>
  <si>
    <t>State</t>
  </si>
  <si>
    <t>Urb. Area Formula</t>
  </si>
  <si>
    <t>Bus</t>
  </si>
  <si>
    <t>Rail</t>
  </si>
  <si>
    <t>Prg</t>
  </si>
  <si>
    <t xml:space="preserve">% </t>
  </si>
  <si>
    <t>of Tot.</t>
  </si>
  <si>
    <t>%</t>
  </si>
  <si>
    <t>Rank</t>
  </si>
  <si>
    <t>Split betwn Bus / Rail</t>
  </si>
  <si>
    <t>% by Program</t>
  </si>
  <si>
    <t xml:space="preserve">Elderly / </t>
  </si>
  <si>
    <t>Disabled</t>
  </si>
  <si>
    <t>TABLE 9</t>
  </si>
  <si>
    <t>JARC</t>
  </si>
  <si>
    <t xml:space="preserve">New </t>
  </si>
  <si>
    <t>Freedom</t>
  </si>
  <si>
    <t>NOTE:  Preventive maintenance is only used for bus for the Non-urbanized Area Formula, Elderly / Persons w/ Disabilities Programs, JARC, New Freedom and Emergency Supplementals.</t>
  </si>
  <si>
    <t>Louisiana</t>
  </si>
  <si>
    <t>Massachusetts</t>
  </si>
  <si>
    <t>Northern Mariana Islands</t>
  </si>
  <si>
    <t>Guam</t>
  </si>
  <si>
    <t>Virgin Islands</t>
  </si>
  <si>
    <t>New Mexico</t>
  </si>
  <si>
    <t>American Samoa</t>
  </si>
  <si>
    <t>FY 2011 PREVENTIVE MAINTENANCE OBLIGATIONS BY STATE AND BY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</si>
</sst>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#,##0.0_);\(#,##0.0\)"/>
    <numFmt numFmtId="165" formatCode="0.0"/>
  </numFmts>
  <fonts count="8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</borders>
  <cellStyleXfs count="1">
    <xf numFmtId="0" fontId="0" fillId="0" borderId="0"/>
  </cellStyleXfs>
  <cellXfs count="83">
    <xf numFmtId="0" fontId="0" fillId="0" borderId="0" xfId="0"/>
    <xf numFmtId="37" fontId="0" fillId="0" borderId="0" xfId="0" applyNumberFormat="1" applyProtection="1"/>
    <xf numFmtId="0" fontId="0" fillId="0" borderId="1" xfId="0" applyBorder="1"/>
    <xf numFmtId="37" fontId="2" fillId="0" borderId="1" xfId="0" applyNumberFormat="1" applyFont="1" applyFill="1" applyBorder="1" applyProtection="1"/>
    <xf numFmtId="164" fontId="2" fillId="0" borderId="2" xfId="0" applyNumberFormat="1" applyFont="1" applyFill="1" applyBorder="1" applyProtection="1"/>
    <xf numFmtId="5" fontId="2" fillId="0" borderId="3" xfId="0" applyNumberFormat="1" applyFont="1" applyFill="1" applyBorder="1" applyProtection="1"/>
    <xf numFmtId="0" fontId="0" fillId="0" borderId="1" xfId="0" applyFill="1" applyBorder="1"/>
    <xf numFmtId="0" fontId="0" fillId="0" borderId="2" xfId="0" applyFill="1" applyBorder="1"/>
    <xf numFmtId="37" fontId="4" fillId="0" borderId="2" xfId="0" applyNumberFormat="1" applyFont="1" applyFill="1" applyBorder="1" applyProtection="1"/>
    <xf numFmtId="37" fontId="2" fillId="0" borderId="3" xfId="0" applyNumberFormat="1" applyFont="1" applyFill="1" applyBorder="1" applyProtection="1"/>
    <xf numFmtId="0" fontId="3" fillId="0" borderId="2" xfId="0" applyFont="1" applyFill="1" applyBorder="1"/>
    <xf numFmtId="0" fontId="0" fillId="0" borderId="3" xfId="0" applyFill="1" applyBorder="1"/>
    <xf numFmtId="0" fontId="5" fillId="0" borderId="0" xfId="0" applyFont="1"/>
    <xf numFmtId="0" fontId="6" fillId="0" borderId="0" xfId="0" applyFont="1"/>
    <xf numFmtId="37" fontId="6" fillId="0" borderId="0" xfId="0" applyNumberFormat="1" applyFont="1" applyProtection="1"/>
    <xf numFmtId="0" fontId="7" fillId="0" borderId="4" xfId="0" applyFont="1" applyFill="1" applyBorder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1" xfId="0" applyFont="1" applyFill="1" applyBorder="1"/>
    <xf numFmtId="0" fontId="7" fillId="0" borderId="7" xfId="0" applyFont="1" applyFill="1" applyBorder="1"/>
    <xf numFmtId="0" fontId="7" fillId="0" borderId="8" xfId="0" applyFont="1" applyBorder="1"/>
    <xf numFmtId="0" fontId="7" fillId="0" borderId="0" xfId="0" applyFont="1" applyBorder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8" xfId="0" applyFont="1" applyFill="1" applyBorder="1"/>
    <xf numFmtId="0" fontId="7" fillId="0" borderId="0" xfId="0" applyFont="1" applyFill="1" applyBorder="1"/>
    <xf numFmtId="0" fontId="7" fillId="0" borderId="9" xfId="0" applyFont="1" applyFill="1" applyBorder="1"/>
    <xf numFmtId="0" fontId="7" fillId="0" borderId="2" xfId="0" applyFont="1" applyFill="1" applyBorder="1"/>
    <xf numFmtId="0" fontId="7" fillId="0" borderId="10" xfId="0" applyFont="1" applyFill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1" xfId="0" applyFont="1" applyBorder="1"/>
    <xf numFmtId="0" fontId="7" fillId="0" borderId="7" xfId="0" applyFont="1" applyBorder="1"/>
    <xf numFmtId="5" fontId="7" fillId="0" borderId="0" xfId="0" applyNumberFormat="1" applyFont="1" applyBorder="1" applyProtection="1"/>
    <xf numFmtId="164" fontId="7" fillId="0" borderId="9" xfId="0" applyNumberFormat="1" applyFont="1" applyBorder="1" applyProtection="1"/>
    <xf numFmtId="164" fontId="7" fillId="0" borderId="2" xfId="0" applyNumberFormat="1" applyFont="1" applyBorder="1" applyProtection="1"/>
    <xf numFmtId="0" fontId="7" fillId="0" borderId="10" xfId="0" applyNumberFormat="1" applyFont="1" applyBorder="1"/>
    <xf numFmtId="5" fontId="7" fillId="0" borderId="0" xfId="0" applyNumberFormat="1" applyFont="1" applyBorder="1"/>
    <xf numFmtId="37" fontId="7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Protection="1"/>
    <xf numFmtId="164" fontId="7" fillId="0" borderId="10" xfId="0" applyNumberFormat="1" applyFont="1" applyBorder="1" applyProtection="1"/>
    <xf numFmtId="37" fontId="7" fillId="0" borderId="0" xfId="0" applyNumberFormat="1" applyFont="1" applyBorder="1" applyProtection="1"/>
    <xf numFmtId="0" fontId="7" fillId="0" borderId="11" xfId="0" applyNumberFormat="1" applyFont="1" applyBorder="1"/>
    <xf numFmtId="0" fontId="7" fillId="0" borderId="12" xfId="0" applyFont="1" applyBorder="1"/>
    <xf numFmtId="37" fontId="7" fillId="0" borderId="13" xfId="0" applyNumberFormat="1" applyFont="1" applyBorder="1" applyProtection="1"/>
    <xf numFmtId="37" fontId="7" fillId="0" borderId="14" xfId="0" applyNumberFormat="1" applyFont="1" applyBorder="1" applyProtection="1"/>
    <xf numFmtId="37" fontId="7" fillId="0" borderId="3" xfId="0" applyNumberFormat="1" applyFont="1" applyBorder="1" applyProtection="1"/>
    <xf numFmtId="37" fontId="7" fillId="0" borderId="13" xfId="0" applyNumberFormat="1" applyFont="1" applyBorder="1" applyAlignment="1" applyProtection="1">
      <alignment horizontal="center"/>
    </xf>
    <xf numFmtId="37" fontId="7" fillId="0" borderId="15" xfId="0" applyNumberFormat="1" applyFont="1" applyBorder="1" applyProtection="1"/>
    <xf numFmtId="37" fontId="7" fillId="0" borderId="5" xfId="0" applyNumberFormat="1" applyFont="1" applyBorder="1" applyProtection="1"/>
    <xf numFmtId="37" fontId="7" fillId="0" borderId="6" xfId="0" applyNumberFormat="1" applyFont="1" applyBorder="1" applyProtection="1"/>
    <xf numFmtId="37" fontId="7" fillId="0" borderId="1" xfId="0" applyNumberFormat="1" applyFont="1" applyBorder="1" applyProtection="1"/>
    <xf numFmtId="37" fontId="7" fillId="0" borderId="7" xfId="0" applyNumberFormat="1" applyFont="1" applyBorder="1" applyProtection="1"/>
    <xf numFmtId="165" fontId="7" fillId="0" borderId="0" xfId="0" applyNumberFormat="1" applyFont="1" applyBorder="1" applyProtection="1"/>
    <xf numFmtId="165" fontId="7" fillId="0" borderId="9" xfId="0" applyNumberFormat="1" applyFont="1" applyBorder="1" applyProtection="1"/>
    <xf numFmtId="5" fontId="7" fillId="0" borderId="10" xfId="0" applyNumberFormat="1" applyFont="1" applyBorder="1"/>
    <xf numFmtId="0" fontId="7" fillId="0" borderId="16" xfId="0" applyFont="1" applyBorder="1"/>
    <xf numFmtId="37" fontId="7" fillId="0" borderId="17" xfId="0" applyNumberFormat="1" applyFont="1" applyBorder="1" applyProtection="1"/>
    <xf numFmtId="164" fontId="7" fillId="0" borderId="18" xfId="0" applyNumberFormat="1" applyFont="1" applyBorder="1" applyProtection="1"/>
    <xf numFmtId="164" fontId="7" fillId="0" borderId="19" xfId="0" applyNumberFormat="1" applyFont="1" applyBorder="1" applyProtection="1"/>
    <xf numFmtId="0" fontId="7" fillId="0" borderId="20" xfId="0" applyNumberFormat="1" applyFont="1" applyBorder="1"/>
    <xf numFmtId="5" fontId="7" fillId="0" borderId="17" xfId="0" applyNumberFormat="1" applyFont="1" applyBorder="1"/>
    <xf numFmtId="37" fontId="7" fillId="0" borderId="17" xfId="0" applyNumberFormat="1" applyFont="1" applyBorder="1" applyAlignment="1">
      <alignment horizontal="center"/>
    </xf>
    <xf numFmtId="164" fontId="7" fillId="0" borderId="17" xfId="0" applyNumberFormat="1" applyFont="1" applyBorder="1" applyProtection="1"/>
    <xf numFmtId="37" fontId="4" fillId="0" borderId="19" xfId="0" applyNumberFormat="1" applyFont="1" applyFill="1" applyBorder="1" applyProtection="1"/>
    <xf numFmtId="0" fontId="7" fillId="0" borderId="21" xfId="0" applyFont="1" applyBorder="1"/>
    <xf numFmtId="37" fontId="7" fillId="0" borderId="22" xfId="0" applyNumberFormat="1" applyFont="1" applyBorder="1" applyProtection="1"/>
    <xf numFmtId="164" fontId="7" fillId="0" borderId="23" xfId="0" applyNumberFormat="1" applyFont="1" applyBorder="1" applyProtection="1"/>
    <xf numFmtId="164" fontId="7" fillId="0" borderId="24" xfId="0" applyNumberFormat="1" applyFont="1" applyBorder="1" applyProtection="1"/>
    <xf numFmtId="0" fontId="7" fillId="0" borderId="25" xfId="0" applyNumberFormat="1" applyFont="1" applyBorder="1"/>
    <xf numFmtId="5" fontId="7" fillId="0" borderId="25" xfId="0" applyNumberFormat="1" applyFont="1" applyBorder="1"/>
    <xf numFmtId="37" fontId="7" fillId="0" borderId="22" xfId="0" applyNumberFormat="1" applyFont="1" applyBorder="1" applyAlignment="1">
      <alignment horizontal="center"/>
    </xf>
    <xf numFmtId="164" fontId="7" fillId="0" borderId="22" xfId="0" applyNumberFormat="1" applyFont="1" applyBorder="1" applyProtection="1"/>
    <xf numFmtId="37" fontId="4" fillId="0" borderId="24" xfId="0" applyNumberFormat="1" applyFont="1" applyFill="1" applyBorder="1" applyProtection="1"/>
    <xf numFmtId="5" fontId="7" fillId="0" borderId="22" xfId="0" applyNumberFormat="1" applyFont="1" applyBorder="1"/>
    <xf numFmtId="0" fontId="7" fillId="0" borderId="10" xfId="0" applyNumberFormat="1" applyFont="1" applyFill="1" applyBorder="1"/>
    <xf numFmtId="0" fontId="1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AB75"/>
  <sheetViews>
    <sheetView tabSelected="1" defaultGridColor="0" colorId="22" zoomScale="75" zoomScaleNormal="77" workbookViewId="0">
      <pane xSplit="2" ySplit="8" topLeftCell="F9" activePane="bottomRight" state="frozen"/>
      <selection pane="topRight" activeCell="C1" sqref="C1"/>
      <selection pane="bottomLeft" activeCell="A13" sqref="A13"/>
      <selection pane="bottomRight" activeCell="I7" sqref="I7"/>
    </sheetView>
  </sheetViews>
  <sheetFormatPr defaultColWidth="11.44140625" defaultRowHeight="15" x14ac:dyDescent="0.2"/>
  <cols>
    <col min="1" max="1" width="1.77734375" customWidth="1"/>
    <col min="2" max="2" width="21.6640625" customWidth="1"/>
    <col min="3" max="3" width="14.21875" customWidth="1"/>
    <col min="4" max="4" width="12.88671875" customWidth="1"/>
    <col min="5" max="5" width="6.44140625" style="13" customWidth="1"/>
    <col min="6" max="7" width="12.88671875" customWidth="1"/>
    <col min="8" max="8" width="5.77734375" style="13" customWidth="1"/>
    <col min="9" max="9" width="12.88671875" customWidth="1"/>
    <col min="10" max="10" width="6.21875" style="13" bestFit="1" customWidth="1"/>
    <col min="11" max="11" width="12.21875" customWidth="1"/>
    <col min="12" max="12" width="5.77734375" style="13" customWidth="1"/>
    <col min="13" max="13" width="12.33203125" customWidth="1"/>
    <col min="14" max="14" width="5.77734375" style="13" customWidth="1"/>
    <col min="15" max="15" width="11" customWidth="1"/>
    <col min="16" max="16" width="5.77734375" style="13" customWidth="1"/>
    <col min="17" max="17" width="14.21875" customWidth="1"/>
    <col min="18" max="18" width="4.6640625" style="13" customWidth="1"/>
    <col min="19" max="19" width="6.109375" style="13" customWidth="1"/>
    <col min="20" max="21" width="6.6640625" style="13" customWidth="1"/>
    <col min="22" max="22" width="1" customWidth="1"/>
    <col min="23" max="23" width="2.44140625" customWidth="1"/>
  </cols>
  <sheetData>
    <row r="1" spans="2:27" ht="20.25" customHeight="1" x14ac:dyDescent="0.25">
      <c r="B1" s="79" t="s">
        <v>70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</row>
    <row r="2" spans="2:27" ht="20.25" customHeight="1" x14ac:dyDescent="0.25">
      <c r="B2" s="79" t="s">
        <v>82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</row>
    <row r="3" spans="2:27" ht="15.75" thickBot="1" x14ac:dyDescent="0.25"/>
    <row r="4" spans="2:27" ht="18.75" customHeight="1" x14ac:dyDescent="0.2">
      <c r="B4" s="15"/>
      <c r="C4" s="16"/>
      <c r="D4" s="16"/>
      <c r="E4" s="17"/>
      <c r="F4" s="16"/>
      <c r="G4" s="16"/>
      <c r="H4" s="17"/>
      <c r="I4" s="16"/>
      <c r="J4" s="17"/>
      <c r="K4" s="16"/>
      <c r="L4" s="18"/>
      <c r="M4" s="16"/>
      <c r="N4" s="18"/>
      <c r="O4" s="16"/>
      <c r="P4" s="18"/>
      <c r="Q4" s="16"/>
      <c r="R4" s="16"/>
      <c r="S4" s="16"/>
      <c r="T4" s="19"/>
      <c r="U4" s="16"/>
      <c r="V4" s="2" t="s">
        <v>0</v>
      </c>
      <c r="W4" t="s">
        <v>0</v>
      </c>
      <c r="X4" t="s">
        <v>0</v>
      </c>
    </row>
    <row r="5" spans="2:27" x14ac:dyDescent="0.2">
      <c r="B5" s="20"/>
      <c r="C5" s="21"/>
      <c r="D5" s="21"/>
      <c r="E5" s="22" t="s">
        <v>61</v>
      </c>
      <c r="F5" s="21"/>
      <c r="G5" s="21"/>
      <c r="H5" s="22" t="s">
        <v>61</v>
      </c>
      <c r="I5" s="21"/>
      <c r="J5" s="22" t="s">
        <v>61</v>
      </c>
      <c r="K5" s="21"/>
      <c r="L5" s="23" t="s">
        <v>61</v>
      </c>
      <c r="M5" s="21"/>
      <c r="N5" s="23" t="s">
        <v>61</v>
      </c>
      <c r="O5" s="21"/>
      <c r="P5" s="23" t="s">
        <v>61</v>
      </c>
      <c r="Q5" s="21"/>
      <c r="R5" s="21"/>
      <c r="S5" s="24" t="s">
        <v>57</v>
      </c>
      <c r="T5" s="25"/>
      <c r="U5" s="24"/>
      <c r="V5" s="7"/>
    </row>
    <row r="6" spans="2:27" ht="21" customHeight="1" x14ac:dyDescent="0.2">
      <c r="B6" s="20" t="s">
        <v>2</v>
      </c>
      <c r="C6" s="80" t="s">
        <v>58</v>
      </c>
      <c r="D6" s="81"/>
      <c r="E6" s="22" t="s">
        <v>62</v>
      </c>
      <c r="F6" s="82" t="s">
        <v>56</v>
      </c>
      <c r="G6" s="81"/>
      <c r="H6" s="22" t="s">
        <v>62</v>
      </c>
      <c r="I6" s="24" t="s">
        <v>55</v>
      </c>
      <c r="J6" s="22" t="s">
        <v>62</v>
      </c>
      <c r="K6" s="24" t="s">
        <v>68</v>
      </c>
      <c r="L6" s="23" t="s">
        <v>62</v>
      </c>
      <c r="M6" s="24" t="s">
        <v>71</v>
      </c>
      <c r="N6" s="23" t="s">
        <v>62</v>
      </c>
      <c r="O6" s="24" t="s">
        <v>72</v>
      </c>
      <c r="P6" s="23" t="s">
        <v>62</v>
      </c>
      <c r="Q6" s="24" t="s">
        <v>53</v>
      </c>
      <c r="R6" s="24" t="s">
        <v>65</v>
      </c>
      <c r="S6" s="24" t="s">
        <v>62</v>
      </c>
      <c r="T6" s="25" t="s">
        <v>64</v>
      </c>
      <c r="U6" s="24" t="s">
        <v>62</v>
      </c>
      <c r="V6" s="10"/>
    </row>
    <row r="7" spans="2:27" ht="18.75" customHeight="1" x14ac:dyDescent="0.2">
      <c r="B7" s="20"/>
      <c r="C7" s="24" t="s">
        <v>59</v>
      </c>
      <c r="D7" s="24" t="s">
        <v>60</v>
      </c>
      <c r="E7" s="22" t="s">
        <v>63</v>
      </c>
      <c r="F7" s="24" t="s">
        <v>59</v>
      </c>
      <c r="G7" s="24" t="s">
        <v>60</v>
      </c>
      <c r="H7" s="22" t="s">
        <v>63</v>
      </c>
      <c r="I7" s="24" t="s">
        <v>54</v>
      </c>
      <c r="J7" s="22" t="s">
        <v>63</v>
      </c>
      <c r="K7" s="24" t="s">
        <v>69</v>
      </c>
      <c r="L7" s="23" t="s">
        <v>63</v>
      </c>
      <c r="M7" s="24"/>
      <c r="N7" s="23" t="s">
        <v>63</v>
      </c>
      <c r="O7" s="24" t="s">
        <v>73</v>
      </c>
      <c r="P7" s="23" t="s">
        <v>63</v>
      </c>
      <c r="Q7" s="24"/>
      <c r="R7" s="24"/>
      <c r="S7" s="24" t="s">
        <v>63</v>
      </c>
      <c r="T7" s="25" t="s">
        <v>59</v>
      </c>
      <c r="U7" s="24" t="s">
        <v>60</v>
      </c>
      <c r="V7" s="7"/>
    </row>
    <row r="8" spans="2:27" ht="18" customHeight="1" thickBot="1" x14ac:dyDescent="0.25">
      <c r="B8" s="26"/>
      <c r="C8" s="27"/>
      <c r="D8" s="27"/>
      <c r="E8" s="28"/>
      <c r="F8" s="27"/>
      <c r="G8" s="27"/>
      <c r="H8" s="28"/>
      <c r="I8" s="27"/>
      <c r="J8" s="28"/>
      <c r="K8" s="27"/>
      <c r="L8" s="29"/>
      <c r="M8" s="27"/>
      <c r="N8" s="29"/>
      <c r="O8" s="27"/>
      <c r="P8" s="29"/>
      <c r="Q8" s="27"/>
      <c r="R8" s="27"/>
      <c r="S8" s="27"/>
      <c r="T8" s="30"/>
      <c r="U8" s="27"/>
      <c r="V8" s="11"/>
    </row>
    <row r="9" spans="2:27" ht="13.5" customHeight="1" x14ac:dyDescent="0.2">
      <c r="B9" s="31"/>
      <c r="C9" s="32"/>
      <c r="D9" s="32"/>
      <c r="E9" s="33"/>
      <c r="F9" s="32"/>
      <c r="G9" s="32"/>
      <c r="H9" s="33"/>
      <c r="I9" s="32"/>
      <c r="J9" s="33"/>
      <c r="K9" s="32"/>
      <c r="L9" s="34"/>
      <c r="M9" s="32"/>
      <c r="N9" s="34"/>
      <c r="O9" s="32"/>
      <c r="P9" s="34"/>
      <c r="Q9" s="32"/>
      <c r="R9" s="32"/>
      <c r="S9" s="32"/>
      <c r="T9" s="35"/>
      <c r="U9" s="32"/>
      <c r="V9" s="6"/>
    </row>
    <row r="10" spans="2:27" ht="18.75" customHeight="1" x14ac:dyDescent="0.2">
      <c r="B10" s="20" t="s">
        <v>4</v>
      </c>
      <c r="C10" s="36">
        <v>9731346</v>
      </c>
      <c r="D10" s="36">
        <v>0</v>
      </c>
      <c r="E10" s="37">
        <f>((C10+D10)/($Q10))*100</f>
        <v>100</v>
      </c>
      <c r="F10" s="36">
        <v>0</v>
      </c>
      <c r="G10" s="36">
        <v>0</v>
      </c>
      <c r="H10" s="37">
        <f>((F10+G10)/$Q10)*100</f>
        <v>0</v>
      </c>
      <c r="I10" s="36">
        <v>0</v>
      </c>
      <c r="J10" s="37">
        <f>(I10/$Q10)*100</f>
        <v>0</v>
      </c>
      <c r="K10" s="36">
        <v>0</v>
      </c>
      <c r="L10" s="38">
        <f>(K10/$Q10)*100</f>
        <v>0</v>
      </c>
      <c r="M10" s="39">
        <v>0</v>
      </c>
      <c r="N10" s="38">
        <f>(M10/$Q10)*100</f>
        <v>0</v>
      </c>
      <c r="O10" s="36">
        <v>0</v>
      </c>
      <c r="P10" s="38">
        <f>(O10/$Q10)*100</f>
        <v>0</v>
      </c>
      <c r="Q10" s="40">
        <f>O10+M10+K10+I10+G10+F10+D10+C10</f>
        <v>9731346</v>
      </c>
      <c r="R10" s="41">
        <f>RANK(Q10,Q$10:Q$65,0)</f>
        <v>31</v>
      </c>
      <c r="S10" s="42">
        <f>(Q10/Q$68)*100</f>
        <v>0.44957181008134062</v>
      </c>
      <c r="T10" s="43">
        <f>((I10+F10+C10)/Q10)*100</f>
        <v>100</v>
      </c>
      <c r="U10" s="42">
        <f>((G10+D10)/Q10)*100</f>
        <v>0</v>
      </c>
      <c r="V10" s="8"/>
      <c r="W10" s="1"/>
      <c r="X10" s="1"/>
      <c r="Y10" s="1"/>
      <c r="Z10" s="1"/>
      <c r="AA10" s="1"/>
    </row>
    <row r="11" spans="2:27" ht="18.75" customHeight="1" x14ac:dyDescent="0.2">
      <c r="B11" s="20" t="s">
        <v>5</v>
      </c>
      <c r="C11" s="44">
        <v>6628800</v>
      </c>
      <c r="D11" s="44">
        <v>475531</v>
      </c>
      <c r="E11" s="37">
        <f>((C11+D11)/($Q11))*100</f>
        <v>46.061342239148637</v>
      </c>
      <c r="F11" s="44">
        <v>63000</v>
      </c>
      <c r="G11" s="44">
        <v>8256299</v>
      </c>
      <c r="H11" s="37">
        <f>((F11+G11)/$Q11)*100</f>
        <v>53.93865776085137</v>
      </c>
      <c r="I11" s="44">
        <v>0</v>
      </c>
      <c r="J11" s="37">
        <f>(I11/$Q11)*100</f>
        <v>0</v>
      </c>
      <c r="K11" s="44">
        <v>0</v>
      </c>
      <c r="L11" s="38">
        <f>(K11/$Q11)*100</f>
        <v>0</v>
      </c>
      <c r="M11" s="45">
        <v>0</v>
      </c>
      <c r="N11" s="38">
        <f>(M11/$Q11)*100</f>
        <v>0</v>
      </c>
      <c r="O11" s="44">
        <v>0</v>
      </c>
      <c r="P11" s="38">
        <f>(O11/$Q11)*100</f>
        <v>0</v>
      </c>
      <c r="Q11" s="40">
        <f t="shared" ref="Q11:Q65" si="0">O11+M11+K11+I11+G11+F11+D11+C11</f>
        <v>15423630</v>
      </c>
      <c r="R11" s="41">
        <f>RANK(Q11,Q$10:Q$65,0)</f>
        <v>27</v>
      </c>
      <c r="S11" s="38">
        <f>(Q11/Q$68)*100</f>
        <v>0.71254575236815831</v>
      </c>
      <c r="T11" s="43">
        <f t="shared" ref="T11:T65" si="1">((I11+F11+C11)/Q11)*100</f>
        <v>43.386673565172401</v>
      </c>
      <c r="U11" s="42">
        <f>((G11+D11)/Q11)*100</f>
        <v>56.613326434827606</v>
      </c>
      <c r="V11" s="8"/>
      <c r="W11" s="1"/>
      <c r="X11" s="1"/>
      <c r="Y11" s="1"/>
      <c r="Z11" s="1"/>
      <c r="AA11" s="1"/>
    </row>
    <row r="12" spans="2:27" ht="18.75" customHeight="1" x14ac:dyDescent="0.2">
      <c r="B12" s="20" t="s">
        <v>81</v>
      </c>
      <c r="C12" s="44">
        <v>0</v>
      </c>
      <c r="D12" s="44">
        <v>0</v>
      </c>
      <c r="E12" s="37">
        <v>0</v>
      </c>
      <c r="F12" s="44">
        <v>0</v>
      </c>
      <c r="G12" s="44">
        <v>0</v>
      </c>
      <c r="H12" s="37">
        <v>0</v>
      </c>
      <c r="I12" s="44">
        <v>0</v>
      </c>
      <c r="J12" s="37">
        <v>0</v>
      </c>
      <c r="K12" s="44">
        <v>0</v>
      </c>
      <c r="L12" s="38">
        <v>0</v>
      </c>
      <c r="M12" s="45">
        <v>0</v>
      </c>
      <c r="N12" s="38">
        <v>0</v>
      </c>
      <c r="O12" s="44">
        <v>0</v>
      </c>
      <c r="P12" s="38">
        <v>0</v>
      </c>
      <c r="Q12" s="40">
        <f t="shared" si="0"/>
        <v>0</v>
      </c>
      <c r="R12" s="41">
        <v>0</v>
      </c>
      <c r="S12" s="38">
        <v>0</v>
      </c>
      <c r="T12" s="43">
        <v>0</v>
      </c>
      <c r="U12" s="42">
        <v>0</v>
      </c>
      <c r="V12" s="8"/>
      <c r="W12" s="1"/>
      <c r="X12" s="1"/>
      <c r="Y12" s="1"/>
      <c r="Z12" s="1"/>
      <c r="AA12" s="1"/>
    </row>
    <row r="13" spans="2:27" ht="18.75" customHeight="1" x14ac:dyDescent="0.2">
      <c r="B13" s="20" t="s">
        <v>6</v>
      </c>
      <c r="C13" s="44">
        <v>24129864</v>
      </c>
      <c r="D13" s="44">
        <v>0</v>
      </c>
      <c r="E13" s="37">
        <f>((C13+D13)/($Q13))*100</f>
        <v>94.081382140882468</v>
      </c>
      <c r="F13" s="44">
        <v>1517999</v>
      </c>
      <c r="G13" s="44">
        <v>0</v>
      </c>
      <c r="H13" s="37">
        <f>((F13+G13)/$Q13)*100</f>
        <v>5.9186178591175409</v>
      </c>
      <c r="I13" s="44">
        <v>0</v>
      </c>
      <c r="J13" s="37">
        <f>(I13/$Q13)*100</f>
        <v>0</v>
      </c>
      <c r="K13" s="44">
        <v>0</v>
      </c>
      <c r="L13" s="38">
        <v>0</v>
      </c>
      <c r="M13" s="45">
        <v>0</v>
      </c>
      <c r="N13" s="38">
        <f>(M13/$Q13)*100</f>
        <v>0</v>
      </c>
      <c r="O13" s="44">
        <v>0</v>
      </c>
      <c r="P13" s="38">
        <f>(O13/$Q13)*100</f>
        <v>0</v>
      </c>
      <c r="Q13" s="40">
        <f t="shared" si="0"/>
        <v>25647863</v>
      </c>
      <c r="R13" s="41">
        <f t="shared" ref="R13:R42" si="2">RANK(Q13,Q$10:Q$65,0)</f>
        <v>20</v>
      </c>
      <c r="S13" s="38">
        <f t="shared" ref="S13:S42" si="3">(Q13/Q$68)*100</f>
        <v>1.184888112459288</v>
      </c>
      <c r="T13" s="43">
        <f t="shared" si="1"/>
        <v>100</v>
      </c>
      <c r="U13" s="42">
        <f>((G13+D13)/Q13)*100</f>
        <v>0</v>
      </c>
      <c r="V13" s="8"/>
      <c r="W13" s="1"/>
      <c r="X13" s="1"/>
      <c r="Y13" s="1"/>
      <c r="Z13" s="1"/>
      <c r="AA13" s="1"/>
    </row>
    <row r="14" spans="2:27" ht="18.75" customHeight="1" x14ac:dyDescent="0.2">
      <c r="B14" s="20" t="s">
        <v>7</v>
      </c>
      <c r="C14" s="44">
        <v>2612360</v>
      </c>
      <c r="D14" s="44">
        <v>0</v>
      </c>
      <c r="E14" s="37">
        <f>((C14+D14)/($Q14))*100</f>
        <v>100</v>
      </c>
      <c r="F14" s="44">
        <v>0</v>
      </c>
      <c r="G14" s="44">
        <v>0</v>
      </c>
      <c r="H14" s="37">
        <f>((F14+G14)/$Q14)*100</f>
        <v>0</v>
      </c>
      <c r="I14" s="44">
        <v>0</v>
      </c>
      <c r="J14" s="37">
        <f>(I14/$Q14)*100</f>
        <v>0</v>
      </c>
      <c r="K14" s="44">
        <v>0</v>
      </c>
      <c r="L14" s="38">
        <v>0</v>
      </c>
      <c r="M14" s="45">
        <v>0</v>
      </c>
      <c r="N14" s="38">
        <f>(M14/$Q14)*100</f>
        <v>0</v>
      </c>
      <c r="O14" s="44">
        <v>0</v>
      </c>
      <c r="P14" s="38">
        <f>(O14/$Q14)*100</f>
        <v>0</v>
      </c>
      <c r="Q14" s="40">
        <f t="shared" si="0"/>
        <v>2612360</v>
      </c>
      <c r="R14" s="41">
        <f t="shared" si="2"/>
        <v>39</v>
      </c>
      <c r="S14" s="38">
        <f t="shared" si="3"/>
        <v>0.12068663613277043</v>
      </c>
      <c r="T14" s="43">
        <f t="shared" si="1"/>
        <v>100</v>
      </c>
      <c r="U14" s="42">
        <f>((G14+D14)/Q14)*100</f>
        <v>0</v>
      </c>
      <c r="V14" s="8"/>
      <c r="W14" s="1"/>
      <c r="X14" s="1"/>
      <c r="Y14" s="1"/>
      <c r="Z14" s="1"/>
      <c r="AA14" s="1"/>
    </row>
    <row r="15" spans="2:27" ht="18.75" customHeight="1" x14ac:dyDescent="0.2">
      <c r="B15" s="20" t="s">
        <v>8</v>
      </c>
      <c r="C15" s="44">
        <v>386514932</v>
      </c>
      <c r="D15" s="44">
        <v>58814936</v>
      </c>
      <c r="E15" s="37">
        <f>((C15+D15)/($Q15))*100</f>
        <v>85.856461926741815</v>
      </c>
      <c r="F15" s="44">
        <v>0</v>
      </c>
      <c r="G15" s="44">
        <v>73361280</v>
      </c>
      <c r="H15" s="37">
        <f>((F15+G15)/$Q15)*100</f>
        <v>14.143538073258194</v>
      </c>
      <c r="I15" s="44">
        <v>0</v>
      </c>
      <c r="J15" s="37">
        <f>(I15/$Q15)*100</f>
        <v>0</v>
      </c>
      <c r="K15" s="44">
        <v>0</v>
      </c>
      <c r="L15" s="38">
        <v>0</v>
      </c>
      <c r="M15" s="39">
        <v>0</v>
      </c>
      <c r="N15" s="38">
        <f>(M15/$Q15)*100</f>
        <v>0</v>
      </c>
      <c r="O15" s="44">
        <v>0</v>
      </c>
      <c r="P15" s="38">
        <f>(O15/$Q15)*100</f>
        <v>0</v>
      </c>
      <c r="Q15" s="58">
        <f t="shared" si="0"/>
        <v>518691148</v>
      </c>
      <c r="R15" s="41">
        <f t="shared" si="2"/>
        <v>1</v>
      </c>
      <c r="S15" s="38">
        <f t="shared" si="3"/>
        <v>23.96265822626475</v>
      </c>
      <c r="T15" s="43">
        <f t="shared" si="1"/>
        <v>74.517356521380236</v>
      </c>
      <c r="U15" s="42">
        <f>((G15+D15)/Q15)*100</f>
        <v>25.482643478619764</v>
      </c>
      <c r="V15" s="8"/>
      <c r="W15" s="1"/>
      <c r="X15" s="1"/>
      <c r="Y15" s="1"/>
      <c r="Z15" s="1"/>
      <c r="AA15" s="1"/>
    </row>
    <row r="16" spans="2:27" ht="18.75" customHeight="1" x14ac:dyDescent="0.2">
      <c r="B16" s="59" t="s">
        <v>9</v>
      </c>
      <c r="C16" s="60">
        <v>55745780</v>
      </c>
      <c r="D16" s="60">
        <v>0</v>
      </c>
      <c r="E16" s="61">
        <f>((C16+D16)/($Q16))*100</f>
        <v>89.150699580515408</v>
      </c>
      <c r="F16" s="60">
        <v>0</v>
      </c>
      <c r="G16" s="60">
        <v>6784049</v>
      </c>
      <c r="H16" s="61">
        <f>((F16+G16)/$Q16)*100</f>
        <v>10.849300419484594</v>
      </c>
      <c r="I16" s="60">
        <v>0</v>
      </c>
      <c r="J16" s="61">
        <f>(I16/$Q16)*100</f>
        <v>0</v>
      </c>
      <c r="K16" s="60">
        <v>0</v>
      </c>
      <c r="L16" s="62">
        <f>(K16/$Q16)*100</f>
        <v>0</v>
      </c>
      <c r="M16" s="63">
        <v>0</v>
      </c>
      <c r="N16" s="62">
        <f>(M16/$Q16)*100</f>
        <v>0</v>
      </c>
      <c r="O16" s="60">
        <v>0</v>
      </c>
      <c r="P16" s="62">
        <f>(O16/$Q16)*100</f>
        <v>0</v>
      </c>
      <c r="Q16" s="64">
        <f t="shared" si="0"/>
        <v>62529829</v>
      </c>
      <c r="R16" s="65">
        <f t="shared" si="2"/>
        <v>9</v>
      </c>
      <c r="S16" s="66">
        <f t="shared" si="3"/>
        <v>2.888772879682493</v>
      </c>
      <c r="T16" s="43">
        <f t="shared" si="1"/>
        <v>89.150699580515408</v>
      </c>
      <c r="U16" s="66">
        <f>((G16+D16)/Q16)*100</f>
        <v>10.849300419484594</v>
      </c>
      <c r="V16" s="67"/>
      <c r="W16" s="1"/>
      <c r="X16" s="1"/>
      <c r="Y16" s="1"/>
      <c r="Z16" s="1"/>
      <c r="AA16" s="1"/>
    </row>
    <row r="17" spans="2:27" ht="18.75" customHeight="1" x14ac:dyDescent="0.2">
      <c r="B17" s="20" t="s">
        <v>10</v>
      </c>
      <c r="C17" s="44">
        <v>0</v>
      </c>
      <c r="D17" s="44">
        <v>0</v>
      </c>
      <c r="E17" s="37">
        <v>0</v>
      </c>
      <c r="F17" s="44">
        <v>0</v>
      </c>
      <c r="G17" s="44">
        <v>0</v>
      </c>
      <c r="H17" s="37">
        <v>0</v>
      </c>
      <c r="I17" s="44">
        <v>0</v>
      </c>
      <c r="J17" s="37">
        <v>0</v>
      </c>
      <c r="K17" s="44">
        <v>0</v>
      </c>
      <c r="L17" s="38">
        <v>0</v>
      </c>
      <c r="M17" s="45">
        <v>0</v>
      </c>
      <c r="N17" s="38">
        <v>0</v>
      </c>
      <c r="O17" s="44">
        <v>0</v>
      </c>
      <c r="P17" s="38">
        <v>0</v>
      </c>
      <c r="Q17" s="40">
        <f t="shared" si="0"/>
        <v>0</v>
      </c>
      <c r="R17" s="41">
        <f t="shared" si="2"/>
        <v>52</v>
      </c>
      <c r="S17" s="42">
        <f t="shared" si="3"/>
        <v>0</v>
      </c>
      <c r="T17" s="43">
        <v>0</v>
      </c>
      <c r="U17" s="42">
        <v>0</v>
      </c>
      <c r="V17" s="8"/>
      <c r="W17" s="1"/>
      <c r="X17" s="1"/>
      <c r="Y17" s="1"/>
      <c r="Z17" s="1"/>
      <c r="AA17" s="1"/>
    </row>
    <row r="18" spans="2:27" ht="18.75" customHeight="1" x14ac:dyDescent="0.2">
      <c r="B18" s="20" t="s">
        <v>11</v>
      </c>
      <c r="C18" s="44">
        <v>2674400</v>
      </c>
      <c r="D18" s="44">
        <v>0</v>
      </c>
      <c r="E18" s="37">
        <f>((C18+D18)/($Q18))*100</f>
        <v>100</v>
      </c>
      <c r="F18" s="44">
        <v>0</v>
      </c>
      <c r="G18" s="44">
        <v>0</v>
      </c>
      <c r="H18" s="37">
        <f>((F18+G18)/$Q18)*100</f>
        <v>0</v>
      </c>
      <c r="I18" s="44">
        <v>0</v>
      </c>
      <c r="J18" s="37">
        <f>(I18/$Q18)*100</f>
        <v>0</v>
      </c>
      <c r="K18" s="44">
        <v>0</v>
      </c>
      <c r="L18" s="38">
        <v>0</v>
      </c>
      <c r="M18" s="45">
        <v>0</v>
      </c>
      <c r="N18" s="38">
        <v>0</v>
      </c>
      <c r="O18" s="44">
        <v>0</v>
      </c>
      <c r="P18" s="38">
        <v>0</v>
      </c>
      <c r="Q18" s="40">
        <f t="shared" si="0"/>
        <v>2674400</v>
      </c>
      <c r="R18" s="41">
        <f t="shared" si="2"/>
        <v>38</v>
      </c>
      <c r="S18" s="38">
        <f t="shared" si="3"/>
        <v>0.12355277973689739</v>
      </c>
      <c r="T18" s="43">
        <f t="shared" si="1"/>
        <v>100</v>
      </c>
      <c r="U18" s="42">
        <f>((G18+D18)/Q18)*100</f>
        <v>0</v>
      </c>
      <c r="V18" s="8"/>
      <c r="W18" s="1"/>
      <c r="X18" s="1"/>
      <c r="Y18" s="1"/>
      <c r="Z18" s="1"/>
      <c r="AA18" s="1"/>
    </row>
    <row r="19" spans="2:27" ht="18.75" customHeight="1" x14ac:dyDescent="0.2">
      <c r="B19" s="20" t="s">
        <v>52</v>
      </c>
      <c r="C19" s="44">
        <v>30185662</v>
      </c>
      <c r="D19" s="44">
        <v>0</v>
      </c>
      <c r="E19" s="37">
        <v>0</v>
      </c>
      <c r="F19" s="44">
        <v>0</v>
      </c>
      <c r="G19" s="44">
        <v>918960</v>
      </c>
      <c r="H19" s="37">
        <v>0</v>
      </c>
      <c r="I19" s="44">
        <v>0</v>
      </c>
      <c r="J19" s="37">
        <v>0</v>
      </c>
      <c r="K19" s="44">
        <v>0</v>
      </c>
      <c r="L19" s="38">
        <v>0</v>
      </c>
      <c r="M19" s="45">
        <v>0</v>
      </c>
      <c r="N19" s="38">
        <v>0</v>
      </c>
      <c r="O19" s="44">
        <v>0</v>
      </c>
      <c r="P19" s="38">
        <v>0</v>
      </c>
      <c r="Q19" s="40">
        <f t="shared" si="0"/>
        <v>31104622</v>
      </c>
      <c r="R19" s="41">
        <f t="shared" si="2"/>
        <v>16</v>
      </c>
      <c r="S19" s="38">
        <f t="shared" si="3"/>
        <v>1.4369811960684464</v>
      </c>
      <c r="T19" s="43">
        <f t="shared" si="1"/>
        <v>97.045583772083774</v>
      </c>
      <c r="U19" s="42">
        <v>0</v>
      </c>
      <c r="V19" s="8"/>
      <c r="W19" s="1"/>
      <c r="X19" s="1"/>
      <c r="Y19" s="1"/>
      <c r="Z19" s="1"/>
      <c r="AA19" s="1"/>
    </row>
    <row r="20" spans="2:27" ht="18.75" customHeight="1" x14ac:dyDescent="0.2">
      <c r="B20" s="68" t="s">
        <v>12</v>
      </c>
      <c r="C20" s="69">
        <v>31059326.32</v>
      </c>
      <c r="D20" s="69">
        <v>7304407</v>
      </c>
      <c r="E20" s="70">
        <f>((C20+D20)/($Q20))*100</f>
        <v>98.1854353669261</v>
      </c>
      <c r="F20" s="69">
        <v>709000</v>
      </c>
      <c r="G20" s="69">
        <v>0</v>
      </c>
      <c r="H20" s="70">
        <f>((F20+G20)/$Q20)*100</f>
        <v>1.8145646330738963</v>
      </c>
      <c r="I20" s="69">
        <v>0</v>
      </c>
      <c r="J20" s="70">
        <f>(I20/$Q20)*100</f>
        <v>0</v>
      </c>
      <c r="K20" s="69">
        <v>0</v>
      </c>
      <c r="L20" s="71">
        <f>(K20/$Q20)*100</f>
        <v>0</v>
      </c>
      <c r="M20" s="72">
        <v>0</v>
      </c>
      <c r="N20" s="71">
        <f>(M20/$Q20)*100</f>
        <v>0</v>
      </c>
      <c r="O20" s="69">
        <v>0</v>
      </c>
      <c r="P20" s="71">
        <f>(O20/$Q20)*100</f>
        <v>0</v>
      </c>
      <c r="Q20" s="73">
        <f t="shared" si="0"/>
        <v>39072733.32</v>
      </c>
      <c r="R20" s="74">
        <f t="shared" si="2"/>
        <v>13</v>
      </c>
      <c r="S20" s="71">
        <f t="shared" si="3"/>
        <v>1.8050945309618946</v>
      </c>
      <c r="T20" s="43">
        <f t="shared" si="1"/>
        <v>81.305615503840059</v>
      </c>
      <c r="U20" s="75">
        <f>((G20+D20)/Q20)*100</f>
        <v>18.694384496159945</v>
      </c>
      <c r="V20" s="76"/>
      <c r="W20" s="1"/>
      <c r="X20" s="1"/>
      <c r="Y20" s="1"/>
      <c r="Z20" s="1"/>
      <c r="AA20" s="1"/>
    </row>
    <row r="21" spans="2:27" ht="18.75" customHeight="1" x14ac:dyDescent="0.2">
      <c r="B21" s="20" t="s">
        <v>13</v>
      </c>
      <c r="C21" s="44">
        <v>24283245</v>
      </c>
      <c r="D21" s="44">
        <v>17936094</v>
      </c>
      <c r="E21" s="37">
        <f>((C21+D21)/($Q21))*100</f>
        <v>100</v>
      </c>
      <c r="F21" s="44">
        <v>0</v>
      </c>
      <c r="G21" s="44">
        <v>0</v>
      </c>
      <c r="H21" s="37">
        <f>((F21+G21)/$Q21)*100</f>
        <v>0</v>
      </c>
      <c r="I21" s="44">
        <v>0</v>
      </c>
      <c r="J21" s="37">
        <f>(I21/$Q21)*100</f>
        <v>0</v>
      </c>
      <c r="K21" s="44">
        <v>0</v>
      </c>
      <c r="L21" s="38">
        <f>(K21/$Q21)*100</f>
        <v>0</v>
      </c>
      <c r="M21" s="45">
        <v>0</v>
      </c>
      <c r="N21" s="38">
        <f>(M21/$Q21)*100</f>
        <v>0</v>
      </c>
      <c r="O21" s="44">
        <v>0</v>
      </c>
      <c r="P21" s="38">
        <f>(O21/$Q21)*100</f>
        <v>0</v>
      </c>
      <c r="Q21" s="40">
        <f t="shared" si="0"/>
        <v>42219339</v>
      </c>
      <c r="R21" s="41">
        <f t="shared" si="2"/>
        <v>11</v>
      </c>
      <c r="S21" s="42">
        <f t="shared" si="3"/>
        <v>1.9504624185254269</v>
      </c>
      <c r="T21" s="43">
        <f t="shared" si="1"/>
        <v>57.516876330062857</v>
      </c>
      <c r="U21" s="42">
        <f>((G21+D21)/Q21)*100</f>
        <v>42.483123669937136</v>
      </c>
      <c r="V21" s="8"/>
      <c r="W21" s="1"/>
      <c r="X21" s="1"/>
      <c r="Y21" s="1"/>
      <c r="Z21" s="1"/>
      <c r="AA21" s="1"/>
    </row>
    <row r="22" spans="2:27" ht="18.75" customHeight="1" x14ac:dyDescent="0.2">
      <c r="B22" s="20" t="s">
        <v>78</v>
      </c>
      <c r="C22" s="44">
        <v>0</v>
      </c>
      <c r="D22" s="44">
        <v>0</v>
      </c>
      <c r="E22" s="37">
        <v>0</v>
      </c>
      <c r="F22" s="44">
        <v>0</v>
      </c>
      <c r="G22" s="44">
        <v>0</v>
      </c>
      <c r="H22" s="37">
        <v>0</v>
      </c>
      <c r="I22" s="44">
        <v>0</v>
      </c>
      <c r="J22" s="37">
        <v>0</v>
      </c>
      <c r="K22" s="44">
        <v>0</v>
      </c>
      <c r="L22" s="38">
        <v>0</v>
      </c>
      <c r="M22" s="45">
        <v>0</v>
      </c>
      <c r="N22" s="38">
        <v>0</v>
      </c>
      <c r="O22" s="44">
        <v>0</v>
      </c>
      <c r="P22" s="38">
        <v>0</v>
      </c>
      <c r="Q22" s="40">
        <f t="shared" si="0"/>
        <v>0</v>
      </c>
      <c r="R22" s="41">
        <f t="shared" si="2"/>
        <v>52</v>
      </c>
      <c r="S22" s="42">
        <f t="shared" si="3"/>
        <v>0</v>
      </c>
      <c r="T22" s="43">
        <v>0</v>
      </c>
      <c r="U22" s="42">
        <v>0</v>
      </c>
      <c r="V22" s="8"/>
      <c r="W22" s="1"/>
      <c r="X22" s="1"/>
      <c r="Y22" s="1"/>
      <c r="Z22" s="1"/>
      <c r="AA22" s="1"/>
    </row>
    <row r="23" spans="2:27" ht="18.75" customHeight="1" x14ac:dyDescent="0.2">
      <c r="B23" s="20" t="s">
        <v>14</v>
      </c>
      <c r="C23" s="44">
        <v>0</v>
      </c>
      <c r="D23" s="44">
        <v>0</v>
      </c>
      <c r="E23" s="37">
        <v>0</v>
      </c>
      <c r="F23" s="44">
        <v>0</v>
      </c>
      <c r="G23" s="44">
        <v>0</v>
      </c>
      <c r="H23" s="37">
        <v>0</v>
      </c>
      <c r="I23" s="44">
        <v>0</v>
      </c>
      <c r="J23" s="37">
        <v>0</v>
      </c>
      <c r="K23" s="44">
        <v>0</v>
      </c>
      <c r="L23" s="38">
        <v>0</v>
      </c>
      <c r="M23" s="45">
        <v>0</v>
      </c>
      <c r="N23" s="38">
        <v>0</v>
      </c>
      <c r="O23" s="44">
        <v>0</v>
      </c>
      <c r="P23" s="38">
        <v>0</v>
      </c>
      <c r="Q23" s="40">
        <f t="shared" si="0"/>
        <v>0</v>
      </c>
      <c r="R23" s="41">
        <f t="shared" si="2"/>
        <v>52</v>
      </c>
      <c r="S23" s="38">
        <f t="shared" si="3"/>
        <v>0</v>
      </c>
      <c r="T23" s="43">
        <v>0</v>
      </c>
      <c r="U23" s="42">
        <v>0</v>
      </c>
      <c r="V23" s="8"/>
      <c r="W23" s="1"/>
      <c r="X23" s="1"/>
      <c r="Y23" s="1"/>
      <c r="Z23" s="1"/>
      <c r="AA23" s="1"/>
    </row>
    <row r="24" spans="2:27" ht="18.75" customHeight="1" x14ac:dyDescent="0.2">
      <c r="B24" s="20" t="s">
        <v>15</v>
      </c>
      <c r="C24" s="44">
        <v>316404</v>
      </c>
      <c r="D24" s="44">
        <v>0</v>
      </c>
      <c r="E24" s="37">
        <f t="shared" ref="E24:E42" si="4">((C24+D24)/($Q24))*100</f>
        <v>31.187925575747062</v>
      </c>
      <c r="F24" s="44">
        <v>0</v>
      </c>
      <c r="G24" s="44">
        <v>0</v>
      </c>
      <c r="H24" s="37">
        <f t="shared" ref="H24:H42" si="5">((F24+G24)/$Q24)*100</f>
        <v>0</v>
      </c>
      <c r="I24" s="44">
        <v>698104</v>
      </c>
      <c r="J24" s="37">
        <f t="shared" ref="J24:J42" si="6">(I24/$Q24)*100</f>
        <v>68.812074424252927</v>
      </c>
      <c r="K24" s="44">
        <v>0</v>
      </c>
      <c r="L24" s="38">
        <f t="shared" ref="L24:L42" si="7">(K24/$Q24)*100</f>
        <v>0</v>
      </c>
      <c r="M24" s="45">
        <v>0</v>
      </c>
      <c r="N24" s="38">
        <f t="shared" ref="N24:N39" si="8">(M24/$Q24)*100</f>
        <v>0</v>
      </c>
      <c r="O24" s="44">
        <v>0</v>
      </c>
      <c r="P24" s="38">
        <f t="shared" ref="P24:P42" si="9">(O24/$Q24)*100</f>
        <v>0</v>
      </c>
      <c r="Q24" s="40">
        <f t="shared" si="0"/>
        <v>1014508</v>
      </c>
      <c r="R24" s="41">
        <f t="shared" si="2"/>
        <v>42</v>
      </c>
      <c r="S24" s="38">
        <f t="shared" si="3"/>
        <v>4.6868562468336934E-2</v>
      </c>
      <c r="T24" s="43">
        <f t="shared" si="1"/>
        <v>100</v>
      </c>
      <c r="U24" s="42">
        <f t="shared" ref="U24:U42" si="10">((G24+D24)/Q24)*100</f>
        <v>0</v>
      </c>
      <c r="V24" s="8"/>
    </row>
    <row r="25" spans="2:27" ht="18.75" customHeight="1" x14ac:dyDescent="0.2">
      <c r="B25" s="20" t="s">
        <v>16</v>
      </c>
      <c r="C25" s="44">
        <v>3353144</v>
      </c>
      <c r="D25" s="44">
        <v>138422034</v>
      </c>
      <c r="E25" s="37">
        <f t="shared" si="4"/>
        <v>69.093807693287445</v>
      </c>
      <c r="F25" s="44">
        <v>0</v>
      </c>
      <c r="G25" s="44">
        <v>63417129</v>
      </c>
      <c r="H25" s="37">
        <f t="shared" si="5"/>
        <v>30.906192306712548</v>
      </c>
      <c r="I25" s="44">
        <v>0</v>
      </c>
      <c r="J25" s="37">
        <f t="shared" si="6"/>
        <v>0</v>
      </c>
      <c r="K25" s="44">
        <v>0</v>
      </c>
      <c r="L25" s="38">
        <f t="shared" si="7"/>
        <v>0</v>
      </c>
      <c r="M25" s="45">
        <v>0</v>
      </c>
      <c r="N25" s="38">
        <f t="shared" si="8"/>
        <v>0</v>
      </c>
      <c r="O25" s="44">
        <v>0</v>
      </c>
      <c r="P25" s="38">
        <f t="shared" si="9"/>
        <v>0</v>
      </c>
      <c r="Q25" s="40">
        <f t="shared" si="0"/>
        <v>205192307</v>
      </c>
      <c r="R25" s="41">
        <f t="shared" si="2"/>
        <v>3</v>
      </c>
      <c r="S25" s="38">
        <f t="shared" si="3"/>
        <v>9.4795393024517001</v>
      </c>
      <c r="T25" s="43">
        <f t="shared" si="1"/>
        <v>1.6341470345669442</v>
      </c>
      <c r="U25" s="42">
        <f t="shared" si="10"/>
        <v>98.365852965433049</v>
      </c>
      <c r="V25" s="8"/>
      <c r="W25" s="1"/>
      <c r="X25" s="1"/>
      <c r="Y25" s="1"/>
      <c r="Z25" s="1"/>
      <c r="AA25" s="1"/>
    </row>
    <row r="26" spans="2:27" ht="18.75" customHeight="1" x14ac:dyDescent="0.2">
      <c r="B26" s="20" t="s">
        <v>17</v>
      </c>
      <c r="C26" s="44">
        <v>16324909</v>
      </c>
      <c r="D26" s="44">
        <v>4292598</v>
      </c>
      <c r="E26" s="37">
        <f t="shared" si="4"/>
        <v>100</v>
      </c>
      <c r="F26" s="44">
        <v>0</v>
      </c>
      <c r="G26" s="44">
        <v>0</v>
      </c>
      <c r="H26" s="37">
        <f t="shared" si="5"/>
        <v>0</v>
      </c>
      <c r="I26" s="44">
        <v>0</v>
      </c>
      <c r="J26" s="37">
        <f t="shared" si="6"/>
        <v>0</v>
      </c>
      <c r="K26" s="44">
        <v>0</v>
      </c>
      <c r="L26" s="38">
        <f t="shared" si="7"/>
        <v>0</v>
      </c>
      <c r="M26" s="39">
        <v>0</v>
      </c>
      <c r="N26" s="38">
        <f t="shared" si="8"/>
        <v>0</v>
      </c>
      <c r="O26" s="44">
        <v>0</v>
      </c>
      <c r="P26" s="38">
        <f t="shared" si="9"/>
        <v>0</v>
      </c>
      <c r="Q26" s="58">
        <f t="shared" si="0"/>
        <v>20617507</v>
      </c>
      <c r="R26" s="41">
        <f t="shared" si="2"/>
        <v>22</v>
      </c>
      <c r="S26" s="38">
        <f t="shared" si="3"/>
        <v>0.95249412993379456</v>
      </c>
      <c r="T26" s="43">
        <f t="shared" si="1"/>
        <v>79.179839735230843</v>
      </c>
      <c r="U26" s="42">
        <f t="shared" si="10"/>
        <v>20.820160264769161</v>
      </c>
      <c r="V26" s="8"/>
      <c r="W26" s="1"/>
      <c r="X26" s="1"/>
      <c r="Y26" s="1"/>
      <c r="Z26" s="1"/>
      <c r="AA26" s="1"/>
    </row>
    <row r="27" spans="2:27" ht="18.75" customHeight="1" x14ac:dyDescent="0.2">
      <c r="B27" s="59" t="s">
        <v>18</v>
      </c>
      <c r="C27" s="60">
        <v>3806180</v>
      </c>
      <c r="D27" s="60">
        <v>0</v>
      </c>
      <c r="E27" s="61">
        <f t="shared" si="4"/>
        <v>70.296822885317241</v>
      </c>
      <c r="F27" s="60">
        <v>0</v>
      </c>
      <c r="G27" s="60">
        <v>0</v>
      </c>
      <c r="H27" s="61">
        <f t="shared" si="5"/>
        <v>0</v>
      </c>
      <c r="I27" s="60">
        <v>1523648</v>
      </c>
      <c r="J27" s="61">
        <f t="shared" si="6"/>
        <v>28.140448847812728</v>
      </c>
      <c r="K27" s="60">
        <v>84613</v>
      </c>
      <c r="L27" s="62">
        <f t="shared" si="7"/>
        <v>1.562728266870024</v>
      </c>
      <c r="M27" s="63">
        <v>0</v>
      </c>
      <c r="N27" s="62">
        <f t="shared" si="8"/>
        <v>0</v>
      </c>
      <c r="O27" s="60">
        <v>0</v>
      </c>
      <c r="P27" s="62">
        <f t="shared" si="9"/>
        <v>0</v>
      </c>
      <c r="Q27" s="64">
        <f t="shared" si="0"/>
        <v>5414441</v>
      </c>
      <c r="R27" s="65">
        <f t="shared" si="2"/>
        <v>35</v>
      </c>
      <c r="S27" s="66">
        <f t="shared" si="3"/>
        <v>0.25013806321845139</v>
      </c>
      <c r="T27" s="43">
        <f t="shared" si="1"/>
        <v>98.437271733129975</v>
      </c>
      <c r="U27" s="66">
        <f t="shared" si="10"/>
        <v>0</v>
      </c>
      <c r="V27" s="67"/>
      <c r="W27" s="1"/>
      <c r="X27" s="1"/>
      <c r="Y27" s="1"/>
      <c r="Z27" s="1"/>
      <c r="AA27" s="1"/>
    </row>
    <row r="28" spans="2:27" ht="18.75" customHeight="1" x14ac:dyDescent="0.2">
      <c r="B28" s="20" t="s">
        <v>19</v>
      </c>
      <c r="C28" s="44">
        <v>4672165</v>
      </c>
      <c r="D28" s="44">
        <v>0</v>
      </c>
      <c r="E28" s="37">
        <f t="shared" si="4"/>
        <v>100</v>
      </c>
      <c r="F28" s="44">
        <v>0</v>
      </c>
      <c r="G28" s="44">
        <v>0</v>
      </c>
      <c r="H28" s="37">
        <f t="shared" si="5"/>
        <v>0</v>
      </c>
      <c r="I28" s="44">
        <v>0</v>
      </c>
      <c r="J28" s="37">
        <f t="shared" si="6"/>
        <v>0</v>
      </c>
      <c r="K28" s="44">
        <v>0</v>
      </c>
      <c r="L28" s="38">
        <f t="shared" si="7"/>
        <v>0</v>
      </c>
      <c r="M28" s="45">
        <v>0</v>
      </c>
      <c r="N28" s="38">
        <f t="shared" si="8"/>
        <v>0</v>
      </c>
      <c r="O28" s="44">
        <v>0</v>
      </c>
      <c r="P28" s="38">
        <f t="shared" si="9"/>
        <v>0</v>
      </c>
      <c r="Q28" s="40">
        <f t="shared" si="0"/>
        <v>4672165</v>
      </c>
      <c r="R28" s="41">
        <f t="shared" si="2"/>
        <v>36</v>
      </c>
      <c r="S28" s="38">
        <f t="shared" si="3"/>
        <v>0.21584616106021581</v>
      </c>
      <c r="T28" s="43">
        <f t="shared" si="1"/>
        <v>100</v>
      </c>
      <c r="U28" s="42">
        <f t="shared" si="10"/>
        <v>0</v>
      </c>
      <c r="V28" s="8"/>
      <c r="W28" s="1"/>
      <c r="X28" s="1"/>
      <c r="Y28" s="1"/>
      <c r="Z28" s="1"/>
      <c r="AA28" s="1"/>
    </row>
    <row r="29" spans="2:27" ht="18.75" customHeight="1" x14ac:dyDescent="0.2">
      <c r="B29" s="20" t="s">
        <v>20</v>
      </c>
      <c r="C29" s="44">
        <v>11677052</v>
      </c>
      <c r="D29" s="44">
        <v>0</v>
      </c>
      <c r="E29" s="37">
        <f t="shared" si="4"/>
        <v>100</v>
      </c>
      <c r="F29" s="44">
        <v>0</v>
      </c>
      <c r="G29" s="44">
        <v>0</v>
      </c>
      <c r="H29" s="37">
        <f t="shared" si="5"/>
        <v>0</v>
      </c>
      <c r="I29" s="44">
        <v>0</v>
      </c>
      <c r="J29" s="37">
        <f t="shared" si="6"/>
        <v>0</v>
      </c>
      <c r="K29" s="44">
        <v>0</v>
      </c>
      <c r="L29" s="38">
        <f t="shared" si="7"/>
        <v>0</v>
      </c>
      <c r="M29" s="45">
        <v>0</v>
      </c>
      <c r="N29" s="38">
        <f t="shared" si="8"/>
        <v>0</v>
      </c>
      <c r="O29" s="44">
        <v>0</v>
      </c>
      <c r="P29" s="38">
        <f t="shared" si="9"/>
        <v>0</v>
      </c>
      <c r="Q29" s="40">
        <f t="shared" si="0"/>
        <v>11677052</v>
      </c>
      <c r="R29" s="41">
        <f t="shared" si="2"/>
        <v>30</v>
      </c>
      <c r="S29" s="38">
        <f t="shared" si="3"/>
        <v>0.53946015320531604</v>
      </c>
      <c r="T29" s="43">
        <f t="shared" si="1"/>
        <v>100</v>
      </c>
      <c r="U29" s="42">
        <f t="shared" si="10"/>
        <v>0</v>
      </c>
      <c r="V29" s="8"/>
      <c r="W29" s="1"/>
      <c r="X29" s="1"/>
      <c r="Y29" s="1"/>
      <c r="Z29" s="1"/>
      <c r="AA29" s="1"/>
    </row>
    <row r="30" spans="2:27" ht="18.75" customHeight="1" x14ac:dyDescent="0.2">
      <c r="B30" s="20" t="s">
        <v>75</v>
      </c>
      <c r="C30" s="44">
        <v>17440498</v>
      </c>
      <c r="D30" s="44">
        <v>0</v>
      </c>
      <c r="E30" s="37">
        <f t="shared" si="4"/>
        <v>93.063151256706206</v>
      </c>
      <c r="F30" s="44">
        <v>0</v>
      </c>
      <c r="G30" s="44">
        <v>1300000</v>
      </c>
      <c r="H30" s="37">
        <f t="shared" si="5"/>
        <v>6.9368487432938011</v>
      </c>
      <c r="I30" s="44">
        <v>0</v>
      </c>
      <c r="J30" s="37">
        <f t="shared" si="6"/>
        <v>0</v>
      </c>
      <c r="K30" s="44">
        <v>0</v>
      </c>
      <c r="L30" s="38">
        <f t="shared" si="7"/>
        <v>0</v>
      </c>
      <c r="M30" s="45">
        <v>0</v>
      </c>
      <c r="N30" s="38">
        <f t="shared" si="8"/>
        <v>0</v>
      </c>
      <c r="O30" s="44">
        <v>0</v>
      </c>
      <c r="P30" s="38">
        <f t="shared" si="9"/>
        <v>0</v>
      </c>
      <c r="Q30" s="40">
        <f t="shared" si="0"/>
        <v>18740498</v>
      </c>
      <c r="R30" s="41">
        <f t="shared" si="2"/>
        <v>26</v>
      </c>
      <c r="S30" s="38">
        <f t="shared" si="3"/>
        <v>0.86577947261208721</v>
      </c>
      <c r="T30" s="43">
        <f t="shared" si="1"/>
        <v>93.063151256706206</v>
      </c>
      <c r="U30" s="42">
        <f t="shared" si="10"/>
        <v>6.9368487432938011</v>
      </c>
      <c r="V30" s="8"/>
      <c r="W30" s="1"/>
      <c r="X30" s="1"/>
      <c r="Y30" s="1"/>
      <c r="Z30" s="1"/>
      <c r="AA30" s="1"/>
    </row>
    <row r="31" spans="2:27" ht="18.75" customHeight="1" x14ac:dyDescent="0.2">
      <c r="B31" s="68" t="s">
        <v>21</v>
      </c>
      <c r="C31" s="69">
        <v>390357</v>
      </c>
      <c r="D31" s="69">
        <v>0</v>
      </c>
      <c r="E31" s="70">
        <f t="shared" si="4"/>
        <v>96.442309830342651</v>
      </c>
      <c r="F31" s="69">
        <v>0</v>
      </c>
      <c r="G31" s="69">
        <v>0</v>
      </c>
      <c r="H31" s="70">
        <f t="shared" si="5"/>
        <v>0</v>
      </c>
      <c r="I31" s="69">
        <v>14400</v>
      </c>
      <c r="J31" s="70">
        <f t="shared" si="6"/>
        <v>3.55769016965735</v>
      </c>
      <c r="K31" s="69">
        <v>0</v>
      </c>
      <c r="L31" s="71">
        <f t="shared" si="7"/>
        <v>0</v>
      </c>
      <c r="M31" s="72">
        <v>0</v>
      </c>
      <c r="N31" s="71">
        <f t="shared" si="8"/>
        <v>0</v>
      </c>
      <c r="O31" s="69">
        <v>0</v>
      </c>
      <c r="P31" s="71">
        <f t="shared" si="9"/>
        <v>0</v>
      </c>
      <c r="Q31" s="73">
        <f t="shared" si="0"/>
        <v>404757</v>
      </c>
      <c r="R31" s="74">
        <f t="shared" si="2"/>
        <v>46</v>
      </c>
      <c r="S31" s="71">
        <f t="shared" si="3"/>
        <v>1.8699092307795161E-2</v>
      </c>
      <c r="T31" s="43">
        <f t="shared" si="1"/>
        <v>100</v>
      </c>
      <c r="U31" s="75">
        <f t="shared" si="10"/>
        <v>0</v>
      </c>
      <c r="V31" s="76"/>
      <c r="W31" s="1"/>
      <c r="X31" s="1"/>
      <c r="Y31" s="1"/>
      <c r="Z31" s="1"/>
      <c r="AA31" s="1"/>
    </row>
    <row r="32" spans="2:27" ht="18.75" customHeight="1" x14ac:dyDescent="0.2">
      <c r="B32" s="20" t="s">
        <v>22</v>
      </c>
      <c r="C32" s="44">
        <v>18628615</v>
      </c>
      <c r="D32" s="44">
        <v>5393005</v>
      </c>
      <c r="E32" s="37">
        <f t="shared" si="4"/>
        <v>69.874781027000992</v>
      </c>
      <c r="F32" s="44">
        <v>645131</v>
      </c>
      <c r="G32" s="44">
        <v>9711346</v>
      </c>
      <c r="H32" s="37">
        <f t="shared" si="5"/>
        <v>30.125218972999001</v>
      </c>
      <c r="I32" s="44">
        <v>0</v>
      </c>
      <c r="J32" s="37">
        <f t="shared" si="6"/>
        <v>0</v>
      </c>
      <c r="K32" s="44">
        <v>0</v>
      </c>
      <c r="L32" s="38">
        <f t="shared" si="7"/>
        <v>0</v>
      </c>
      <c r="M32" s="45">
        <v>0</v>
      </c>
      <c r="N32" s="38">
        <f t="shared" si="8"/>
        <v>0</v>
      </c>
      <c r="O32" s="44">
        <v>0</v>
      </c>
      <c r="P32" s="38">
        <f t="shared" si="9"/>
        <v>0</v>
      </c>
      <c r="Q32" s="40">
        <f t="shared" si="0"/>
        <v>34378097</v>
      </c>
      <c r="R32" s="41">
        <f t="shared" si="2"/>
        <v>14</v>
      </c>
      <c r="S32" s="42">
        <f t="shared" si="3"/>
        <v>1.5882102327305909</v>
      </c>
      <c r="T32" s="43">
        <f t="shared" si="1"/>
        <v>56.064028209589381</v>
      </c>
      <c r="U32" s="42">
        <f t="shared" si="10"/>
        <v>43.935971790410619</v>
      </c>
      <c r="V32" s="8"/>
      <c r="W32" s="1"/>
      <c r="X32" s="1"/>
      <c r="Y32" s="1"/>
      <c r="Z32" s="1"/>
      <c r="AA32" s="1"/>
    </row>
    <row r="33" spans="2:27" ht="18.75" customHeight="1" x14ac:dyDescent="0.2">
      <c r="B33" s="20" t="s">
        <v>76</v>
      </c>
      <c r="C33" s="44">
        <v>23325084</v>
      </c>
      <c r="D33" s="44">
        <v>6000000</v>
      </c>
      <c r="E33" s="37">
        <f t="shared" si="4"/>
        <v>99.660153901344856</v>
      </c>
      <c r="F33" s="44">
        <v>100000</v>
      </c>
      <c r="G33" s="44">
        <v>0</v>
      </c>
      <c r="H33" s="37">
        <f t="shared" si="5"/>
        <v>0.33984609865514742</v>
      </c>
      <c r="I33" s="44">
        <v>0</v>
      </c>
      <c r="J33" s="37">
        <f t="shared" si="6"/>
        <v>0</v>
      </c>
      <c r="K33" s="44">
        <v>0</v>
      </c>
      <c r="L33" s="38">
        <f t="shared" si="7"/>
        <v>0</v>
      </c>
      <c r="M33" s="45">
        <v>0</v>
      </c>
      <c r="N33" s="38">
        <f t="shared" si="8"/>
        <v>0</v>
      </c>
      <c r="O33" s="44">
        <v>0</v>
      </c>
      <c r="P33" s="38">
        <f t="shared" si="9"/>
        <v>0</v>
      </c>
      <c r="Q33" s="40">
        <f t="shared" si="0"/>
        <v>29425084</v>
      </c>
      <c r="R33" s="41">
        <f t="shared" si="2"/>
        <v>17</v>
      </c>
      <c r="S33" s="38">
        <f t="shared" si="3"/>
        <v>1.359389366658579</v>
      </c>
      <c r="T33" s="43">
        <f t="shared" si="1"/>
        <v>79.609234080691152</v>
      </c>
      <c r="U33" s="42">
        <f t="shared" si="10"/>
        <v>20.390765919308844</v>
      </c>
      <c r="V33" s="8"/>
      <c r="W33" s="1"/>
      <c r="X33" s="1"/>
      <c r="Y33" s="1"/>
      <c r="Z33" s="1"/>
      <c r="AA33" s="1"/>
    </row>
    <row r="34" spans="2:27" ht="18.75" customHeight="1" x14ac:dyDescent="0.2">
      <c r="B34" s="20" t="s">
        <v>23</v>
      </c>
      <c r="C34" s="44">
        <v>32154151</v>
      </c>
      <c r="D34" s="44">
        <v>0</v>
      </c>
      <c r="E34" s="37">
        <f t="shared" si="4"/>
        <v>99.081862360489026</v>
      </c>
      <c r="F34" s="44">
        <v>297955</v>
      </c>
      <c r="G34" s="44">
        <v>0</v>
      </c>
      <c r="H34" s="37">
        <f t="shared" si="5"/>
        <v>0.9181376395109766</v>
      </c>
      <c r="I34" s="44">
        <v>0</v>
      </c>
      <c r="J34" s="37">
        <f t="shared" si="6"/>
        <v>0</v>
      </c>
      <c r="K34" s="44">
        <v>0</v>
      </c>
      <c r="L34" s="38">
        <f t="shared" si="7"/>
        <v>0</v>
      </c>
      <c r="M34" s="45">
        <v>0</v>
      </c>
      <c r="N34" s="38">
        <f t="shared" si="8"/>
        <v>0</v>
      </c>
      <c r="O34" s="44">
        <v>0</v>
      </c>
      <c r="P34" s="38">
        <f t="shared" si="9"/>
        <v>0</v>
      </c>
      <c r="Q34" s="40">
        <f t="shared" si="0"/>
        <v>32452106</v>
      </c>
      <c r="R34" s="41">
        <f t="shared" si="2"/>
        <v>15</v>
      </c>
      <c r="S34" s="38">
        <f t="shared" si="3"/>
        <v>1.4992326894318151</v>
      </c>
      <c r="T34" s="43">
        <f t="shared" si="1"/>
        <v>100</v>
      </c>
      <c r="U34" s="42">
        <f t="shared" si="10"/>
        <v>0</v>
      </c>
      <c r="V34" s="8"/>
      <c r="W34" s="1"/>
      <c r="X34" s="1"/>
      <c r="Y34" s="1"/>
      <c r="Z34" s="1"/>
      <c r="AA34" s="1"/>
    </row>
    <row r="35" spans="2:27" ht="18.75" customHeight="1" x14ac:dyDescent="0.2">
      <c r="B35" s="20" t="s">
        <v>24</v>
      </c>
      <c r="C35" s="44">
        <v>9500534</v>
      </c>
      <c r="D35" s="44">
        <v>0</v>
      </c>
      <c r="E35" s="37">
        <f t="shared" si="4"/>
        <v>100</v>
      </c>
      <c r="F35" s="44">
        <v>0</v>
      </c>
      <c r="G35" s="44">
        <v>0</v>
      </c>
      <c r="H35" s="37">
        <f t="shared" si="5"/>
        <v>0</v>
      </c>
      <c r="I35" s="44">
        <v>0</v>
      </c>
      <c r="J35" s="37">
        <f t="shared" si="6"/>
        <v>0</v>
      </c>
      <c r="K35" s="44">
        <v>0</v>
      </c>
      <c r="L35" s="38">
        <f t="shared" si="7"/>
        <v>0</v>
      </c>
      <c r="M35" s="45">
        <v>0</v>
      </c>
      <c r="N35" s="38">
        <f t="shared" si="8"/>
        <v>0</v>
      </c>
      <c r="O35" s="44">
        <v>0</v>
      </c>
      <c r="P35" s="38">
        <f t="shared" si="9"/>
        <v>0</v>
      </c>
      <c r="Q35" s="40">
        <f t="shared" si="0"/>
        <v>9500534</v>
      </c>
      <c r="R35" s="41">
        <f t="shared" si="2"/>
        <v>32</v>
      </c>
      <c r="S35" s="38">
        <f t="shared" si="3"/>
        <v>0.43890868407302747</v>
      </c>
      <c r="T35" s="43">
        <f t="shared" si="1"/>
        <v>100</v>
      </c>
      <c r="U35" s="42">
        <f t="shared" si="10"/>
        <v>0</v>
      </c>
      <c r="V35" s="8"/>
      <c r="W35" s="1"/>
      <c r="X35" s="1"/>
      <c r="Y35" s="1"/>
      <c r="Z35" s="1"/>
      <c r="AA35" s="1"/>
    </row>
    <row r="36" spans="2:27" ht="18.75" customHeight="1" x14ac:dyDescent="0.2">
      <c r="B36" s="20" t="s">
        <v>25</v>
      </c>
      <c r="C36" s="44">
        <v>264919</v>
      </c>
      <c r="D36" s="44">
        <v>0</v>
      </c>
      <c r="E36" s="37">
        <f t="shared" si="4"/>
        <v>84.712544807451863</v>
      </c>
      <c r="F36" s="44">
        <v>0</v>
      </c>
      <c r="G36" s="44">
        <v>0</v>
      </c>
      <c r="H36" s="37">
        <f t="shared" si="5"/>
        <v>0</v>
      </c>
      <c r="I36" s="44">
        <v>47808</v>
      </c>
      <c r="J36" s="37">
        <f t="shared" si="6"/>
        <v>15.287455192548133</v>
      </c>
      <c r="K36" s="44">
        <v>0</v>
      </c>
      <c r="L36" s="38">
        <f t="shared" si="7"/>
        <v>0</v>
      </c>
      <c r="M36" s="39">
        <v>0</v>
      </c>
      <c r="N36" s="38">
        <f t="shared" si="8"/>
        <v>0</v>
      </c>
      <c r="O36" s="44">
        <v>0</v>
      </c>
      <c r="P36" s="38">
        <f t="shared" si="9"/>
        <v>0</v>
      </c>
      <c r="Q36" s="58">
        <f t="shared" si="0"/>
        <v>312727</v>
      </c>
      <c r="R36" s="41">
        <f t="shared" si="2"/>
        <v>47</v>
      </c>
      <c r="S36" s="38">
        <f t="shared" si="3"/>
        <v>1.4447461168404395E-2</v>
      </c>
      <c r="T36" s="43">
        <f t="shared" si="1"/>
        <v>100</v>
      </c>
      <c r="U36" s="42">
        <f t="shared" si="10"/>
        <v>0</v>
      </c>
      <c r="V36" s="8"/>
      <c r="W36" s="1"/>
      <c r="X36" s="1"/>
      <c r="Y36" s="1"/>
      <c r="Z36" s="1"/>
      <c r="AA36" s="1"/>
    </row>
    <row r="37" spans="2:27" ht="18.75" customHeight="1" x14ac:dyDescent="0.2">
      <c r="B37" s="59" t="s">
        <v>26</v>
      </c>
      <c r="C37" s="60">
        <v>26781732</v>
      </c>
      <c r="D37" s="60">
        <v>0</v>
      </c>
      <c r="E37" s="61">
        <f t="shared" si="4"/>
        <v>100</v>
      </c>
      <c r="F37" s="60">
        <v>0</v>
      </c>
      <c r="G37" s="60">
        <v>0</v>
      </c>
      <c r="H37" s="61">
        <f t="shared" si="5"/>
        <v>0</v>
      </c>
      <c r="I37" s="60">
        <v>0</v>
      </c>
      <c r="J37" s="61">
        <f t="shared" si="6"/>
        <v>0</v>
      </c>
      <c r="K37" s="60">
        <v>0</v>
      </c>
      <c r="L37" s="62">
        <f t="shared" si="7"/>
        <v>0</v>
      </c>
      <c r="M37" s="63">
        <v>0</v>
      </c>
      <c r="N37" s="62">
        <f t="shared" si="8"/>
        <v>0</v>
      </c>
      <c r="O37" s="60">
        <v>0</v>
      </c>
      <c r="P37" s="62">
        <f t="shared" si="9"/>
        <v>0</v>
      </c>
      <c r="Q37" s="64">
        <f t="shared" si="0"/>
        <v>26781732</v>
      </c>
      <c r="R37" s="65">
        <f t="shared" si="2"/>
        <v>18</v>
      </c>
      <c r="S37" s="66">
        <f t="shared" si="3"/>
        <v>1.237270952276629</v>
      </c>
      <c r="T37" s="43">
        <f t="shared" si="1"/>
        <v>100</v>
      </c>
      <c r="U37" s="66">
        <f t="shared" si="10"/>
        <v>0</v>
      </c>
      <c r="V37" s="67"/>
      <c r="W37" s="1"/>
      <c r="X37" s="1"/>
      <c r="Y37" s="1"/>
      <c r="Z37" s="1"/>
      <c r="AA37" s="1"/>
    </row>
    <row r="38" spans="2:27" ht="18.75" customHeight="1" x14ac:dyDescent="0.2">
      <c r="B38" s="20" t="s">
        <v>27</v>
      </c>
      <c r="C38" s="44">
        <v>0</v>
      </c>
      <c r="D38" s="44">
        <v>0</v>
      </c>
      <c r="E38" s="37">
        <f t="shared" si="4"/>
        <v>0</v>
      </c>
      <c r="F38" s="44">
        <v>0</v>
      </c>
      <c r="G38" s="44">
        <v>0</v>
      </c>
      <c r="H38" s="37">
        <f t="shared" si="5"/>
        <v>0</v>
      </c>
      <c r="I38" s="44">
        <v>708343</v>
      </c>
      <c r="J38" s="37">
        <f t="shared" si="6"/>
        <v>100</v>
      </c>
      <c r="K38" s="44">
        <v>0</v>
      </c>
      <c r="L38" s="38">
        <f t="shared" si="7"/>
        <v>0</v>
      </c>
      <c r="M38" s="45">
        <v>0</v>
      </c>
      <c r="N38" s="38">
        <f t="shared" si="8"/>
        <v>0</v>
      </c>
      <c r="O38" s="44">
        <v>0</v>
      </c>
      <c r="P38" s="38">
        <f t="shared" si="9"/>
        <v>0</v>
      </c>
      <c r="Q38" s="40">
        <f t="shared" si="0"/>
        <v>708343</v>
      </c>
      <c r="R38" s="41">
        <f t="shared" si="2"/>
        <v>44</v>
      </c>
      <c r="S38" s="38">
        <f t="shared" si="3"/>
        <v>3.2724254657931912E-2</v>
      </c>
      <c r="T38" s="43">
        <f t="shared" si="1"/>
        <v>100</v>
      </c>
      <c r="U38" s="42">
        <f t="shared" si="10"/>
        <v>0</v>
      </c>
      <c r="V38" s="8"/>
      <c r="W38" s="1"/>
      <c r="X38" s="1"/>
      <c r="Y38" s="1"/>
      <c r="Z38" s="1"/>
      <c r="AA38" s="1"/>
    </row>
    <row r="39" spans="2:27" ht="18.75" customHeight="1" x14ac:dyDescent="0.2">
      <c r="B39" s="20" t="s">
        <v>28</v>
      </c>
      <c r="C39" s="44">
        <v>6179638</v>
      </c>
      <c r="D39" s="44">
        <v>0</v>
      </c>
      <c r="E39" s="37">
        <f t="shared" si="4"/>
        <v>100</v>
      </c>
      <c r="F39" s="44">
        <v>0</v>
      </c>
      <c r="G39" s="44">
        <v>0</v>
      </c>
      <c r="H39" s="37">
        <f t="shared" si="5"/>
        <v>0</v>
      </c>
      <c r="I39" s="44">
        <v>0</v>
      </c>
      <c r="J39" s="37">
        <f t="shared" si="6"/>
        <v>0</v>
      </c>
      <c r="K39" s="44">
        <v>0</v>
      </c>
      <c r="L39" s="38">
        <f t="shared" si="7"/>
        <v>0</v>
      </c>
      <c r="M39" s="45">
        <v>0</v>
      </c>
      <c r="N39" s="38">
        <f t="shared" si="8"/>
        <v>0</v>
      </c>
      <c r="O39" s="44">
        <v>0</v>
      </c>
      <c r="P39" s="38">
        <f t="shared" si="9"/>
        <v>0</v>
      </c>
      <c r="Q39" s="40">
        <f t="shared" si="0"/>
        <v>6179638</v>
      </c>
      <c r="R39" s="41">
        <f t="shared" si="2"/>
        <v>34</v>
      </c>
      <c r="S39" s="38">
        <f t="shared" si="3"/>
        <v>0.28548887700708986</v>
      </c>
      <c r="T39" s="43">
        <f t="shared" si="1"/>
        <v>100</v>
      </c>
      <c r="U39" s="42">
        <f t="shared" si="10"/>
        <v>0</v>
      </c>
      <c r="V39" s="8"/>
      <c r="W39" s="1"/>
      <c r="X39" s="1"/>
      <c r="Y39" s="1"/>
      <c r="Z39" s="1"/>
      <c r="AA39" s="1"/>
    </row>
    <row r="40" spans="2:27" ht="18.75" customHeight="1" x14ac:dyDescent="0.2">
      <c r="B40" s="20" t="s">
        <v>29</v>
      </c>
      <c r="C40" s="44">
        <v>4438555</v>
      </c>
      <c r="D40" s="44">
        <v>0</v>
      </c>
      <c r="E40" s="37">
        <f t="shared" si="4"/>
        <v>98.229522491150377</v>
      </c>
      <c r="F40" s="44">
        <v>80000</v>
      </c>
      <c r="G40" s="44">
        <v>0</v>
      </c>
      <c r="H40" s="37">
        <f t="shared" si="5"/>
        <v>1.7704775088496212</v>
      </c>
      <c r="I40" s="44">
        <v>0</v>
      </c>
      <c r="J40" s="37">
        <f t="shared" si="6"/>
        <v>0</v>
      </c>
      <c r="K40" s="44">
        <v>0</v>
      </c>
      <c r="L40" s="38">
        <f t="shared" si="7"/>
        <v>0</v>
      </c>
      <c r="M40" s="45">
        <v>0</v>
      </c>
      <c r="N40" s="38">
        <v>0</v>
      </c>
      <c r="O40" s="44">
        <v>0</v>
      </c>
      <c r="P40" s="38">
        <f t="shared" si="9"/>
        <v>0</v>
      </c>
      <c r="Q40" s="40">
        <f t="shared" si="0"/>
        <v>4518555</v>
      </c>
      <c r="R40" s="41">
        <f t="shared" si="2"/>
        <v>37</v>
      </c>
      <c r="S40" s="38">
        <f t="shared" si="3"/>
        <v>0.20874963754264744</v>
      </c>
      <c r="T40" s="43">
        <f t="shared" si="1"/>
        <v>100</v>
      </c>
      <c r="U40" s="42">
        <f t="shared" si="10"/>
        <v>0</v>
      </c>
      <c r="V40" s="8"/>
      <c r="W40" s="1"/>
      <c r="X40" s="1"/>
      <c r="Y40" s="1"/>
      <c r="Z40" s="1"/>
      <c r="AA40" s="1"/>
    </row>
    <row r="41" spans="2:27" ht="18.75" customHeight="1" x14ac:dyDescent="0.2">
      <c r="B41" s="68" t="s">
        <v>30</v>
      </c>
      <c r="C41" s="69">
        <v>1712852</v>
      </c>
      <c r="D41" s="69">
        <v>0</v>
      </c>
      <c r="E41" s="70">
        <f t="shared" si="4"/>
        <v>75.540194339861458</v>
      </c>
      <c r="F41" s="69">
        <v>0</v>
      </c>
      <c r="G41" s="69">
        <v>0</v>
      </c>
      <c r="H41" s="70">
        <f t="shared" si="5"/>
        <v>0</v>
      </c>
      <c r="I41" s="69">
        <v>554619</v>
      </c>
      <c r="J41" s="70">
        <f t="shared" si="6"/>
        <v>24.459805660138542</v>
      </c>
      <c r="K41" s="69">
        <v>0</v>
      </c>
      <c r="L41" s="71">
        <f t="shared" si="7"/>
        <v>0</v>
      </c>
      <c r="M41" s="72">
        <v>0</v>
      </c>
      <c r="N41" s="71">
        <f>(M41/$Q41)*100</f>
        <v>0</v>
      </c>
      <c r="O41" s="69">
        <v>0</v>
      </c>
      <c r="P41" s="71">
        <f t="shared" si="9"/>
        <v>0</v>
      </c>
      <c r="Q41" s="73">
        <f t="shared" si="0"/>
        <v>2267471</v>
      </c>
      <c r="R41" s="74">
        <f t="shared" si="2"/>
        <v>41</v>
      </c>
      <c r="S41" s="71">
        <f t="shared" si="3"/>
        <v>0.10475334468396742</v>
      </c>
      <c r="T41" s="43">
        <f t="shared" si="1"/>
        <v>100</v>
      </c>
      <c r="U41" s="75">
        <f t="shared" si="10"/>
        <v>0</v>
      </c>
      <c r="V41" s="76"/>
      <c r="W41" s="1"/>
      <c r="X41" s="1"/>
      <c r="Y41" s="1"/>
      <c r="Z41" s="1"/>
      <c r="AA41" s="1"/>
    </row>
    <row r="42" spans="2:27" ht="18.75" customHeight="1" x14ac:dyDescent="0.2">
      <c r="B42" s="20" t="s">
        <v>31</v>
      </c>
      <c r="C42" s="44">
        <v>167630910</v>
      </c>
      <c r="D42" s="44">
        <v>59747678</v>
      </c>
      <c r="E42" s="37">
        <f t="shared" si="4"/>
        <v>78.260157342992443</v>
      </c>
      <c r="F42" s="44">
        <v>0</v>
      </c>
      <c r="G42" s="44">
        <v>63163363</v>
      </c>
      <c r="H42" s="37">
        <f t="shared" si="5"/>
        <v>21.739842657007557</v>
      </c>
      <c r="I42" s="44">
        <v>0</v>
      </c>
      <c r="J42" s="37">
        <f t="shared" si="6"/>
        <v>0</v>
      </c>
      <c r="K42" s="44">
        <v>0</v>
      </c>
      <c r="L42" s="38">
        <f t="shared" si="7"/>
        <v>0</v>
      </c>
      <c r="M42" s="45">
        <v>0</v>
      </c>
      <c r="N42" s="38">
        <f>(M42/$Q42)*100</f>
        <v>0</v>
      </c>
      <c r="O42" s="44">
        <v>0</v>
      </c>
      <c r="P42" s="38">
        <f t="shared" si="9"/>
        <v>0</v>
      </c>
      <c r="Q42" s="40">
        <f t="shared" si="0"/>
        <v>290541951</v>
      </c>
      <c r="R42" s="41">
        <f t="shared" si="2"/>
        <v>2</v>
      </c>
      <c r="S42" s="42">
        <f t="shared" si="3"/>
        <v>13.422549235802961</v>
      </c>
      <c r="T42" s="43">
        <f t="shared" si="1"/>
        <v>57.695940095067378</v>
      </c>
      <c r="U42" s="42">
        <f t="shared" si="10"/>
        <v>42.304059904932629</v>
      </c>
      <c r="V42" s="8"/>
      <c r="W42" s="1"/>
      <c r="X42" s="1"/>
      <c r="Y42" s="1"/>
      <c r="Z42" s="1"/>
      <c r="AA42" s="1"/>
    </row>
    <row r="43" spans="2:27" ht="18.75" customHeight="1" x14ac:dyDescent="0.2">
      <c r="B43" s="20" t="s">
        <v>80</v>
      </c>
      <c r="C43" s="44">
        <v>0</v>
      </c>
      <c r="D43" s="44">
        <v>0</v>
      </c>
      <c r="E43" s="37">
        <v>0</v>
      </c>
      <c r="F43" s="44">
        <v>5500</v>
      </c>
      <c r="G43" s="44">
        <v>0</v>
      </c>
      <c r="H43" s="37">
        <v>0</v>
      </c>
      <c r="I43" s="44">
        <v>0</v>
      </c>
      <c r="J43" s="37">
        <v>0</v>
      </c>
      <c r="K43" s="44">
        <v>0</v>
      </c>
      <c r="L43" s="38">
        <v>0</v>
      </c>
      <c r="M43" s="78">
        <v>0</v>
      </c>
      <c r="N43" s="38">
        <v>0</v>
      </c>
      <c r="O43" s="44">
        <v>0</v>
      </c>
      <c r="P43" s="38">
        <v>0</v>
      </c>
      <c r="Q43" s="40">
        <f t="shared" si="0"/>
        <v>5500</v>
      </c>
      <c r="R43" s="41">
        <v>0</v>
      </c>
      <c r="S43" s="42">
        <v>0</v>
      </c>
      <c r="T43" s="43">
        <v>0</v>
      </c>
      <c r="U43" s="42">
        <v>0</v>
      </c>
      <c r="V43" s="8"/>
      <c r="W43" s="1"/>
      <c r="X43" s="1"/>
      <c r="Y43" s="1"/>
      <c r="Z43" s="1"/>
      <c r="AA43" s="1"/>
    </row>
    <row r="44" spans="2:27" ht="18.75" customHeight="1" x14ac:dyDescent="0.2">
      <c r="B44" s="20" t="s">
        <v>32</v>
      </c>
      <c r="C44" s="44">
        <v>62881955</v>
      </c>
      <c r="D44" s="44">
        <v>0</v>
      </c>
      <c r="E44" s="37">
        <f t="shared" ref="E44:E59" si="11">((C44+D44)/($Q44))*100</f>
        <v>96.76833360892266</v>
      </c>
      <c r="F44" s="44">
        <v>2100000</v>
      </c>
      <c r="G44" s="44">
        <v>0</v>
      </c>
      <c r="H44" s="37">
        <f t="shared" ref="H44:H59" si="12">((F44+G44)/$Q44)*100</f>
        <v>3.2316663910773382</v>
      </c>
      <c r="I44" s="44">
        <v>0</v>
      </c>
      <c r="J44" s="37">
        <f>(I44/$Q44)*100</f>
        <v>0</v>
      </c>
      <c r="K44" s="44">
        <v>0</v>
      </c>
      <c r="L44" s="38">
        <f t="shared" ref="L44:L59" si="13">(K44/$Q44)*100</f>
        <v>0</v>
      </c>
      <c r="M44" s="45">
        <v>0</v>
      </c>
      <c r="N44" s="38">
        <f>(M44/$Q44)*100</f>
        <v>0</v>
      </c>
      <c r="O44" s="44">
        <v>0</v>
      </c>
      <c r="P44" s="38">
        <f>(O44/$Q44)*100</f>
        <v>0</v>
      </c>
      <c r="Q44" s="40">
        <f t="shared" si="0"/>
        <v>64981955</v>
      </c>
      <c r="R44" s="41">
        <f t="shared" ref="R44:R65" si="14">RANK(Q44,Q$10:Q$65,0)</f>
        <v>8</v>
      </c>
      <c r="S44" s="38">
        <f>(Q44/Q$68)*100</f>
        <v>3.0020569746440238</v>
      </c>
      <c r="T44" s="43">
        <f t="shared" si="1"/>
        <v>100</v>
      </c>
      <c r="U44" s="42">
        <f t="shared" ref="U44:U59" si="15">((G44+D44)/Q44)*100</f>
        <v>0</v>
      </c>
      <c r="V44" s="8"/>
      <c r="W44" s="1"/>
      <c r="X44" s="1"/>
      <c r="Y44" s="1"/>
      <c r="Z44" s="1"/>
      <c r="AA44" s="1"/>
    </row>
    <row r="45" spans="2:27" ht="18.75" customHeight="1" x14ac:dyDescent="0.2">
      <c r="B45" s="20" t="s">
        <v>33</v>
      </c>
      <c r="C45" s="44">
        <v>20451159</v>
      </c>
      <c r="D45" s="44">
        <v>0</v>
      </c>
      <c r="E45" s="37">
        <f t="shared" si="11"/>
        <v>99.820002277426582</v>
      </c>
      <c r="F45" s="44">
        <v>0</v>
      </c>
      <c r="G45" s="44">
        <v>0</v>
      </c>
      <c r="H45" s="37">
        <f t="shared" si="12"/>
        <v>0</v>
      </c>
      <c r="I45" s="44">
        <v>0</v>
      </c>
      <c r="J45" s="37">
        <f>(I45/$Q45)*100</f>
        <v>0</v>
      </c>
      <c r="K45" s="44">
        <v>36878</v>
      </c>
      <c r="L45" s="38">
        <f t="shared" si="13"/>
        <v>0.17999772257342175</v>
      </c>
      <c r="M45" s="45">
        <v>0</v>
      </c>
      <c r="N45" s="38">
        <f>(M45/$Q45)*100</f>
        <v>0</v>
      </c>
      <c r="O45" s="44">
        <v>0</v>
      </c>
      <c r="P45" s="38">
        <f>(O45/$Q45)*100</f>
        <v>0</v>
      </c>
      <c r="Q45" s="40">
        <f t="shared" si="0"/>
        <v>20488037</v>
      </c>
      <c r="R45" s="41">
        <f t="shared" si="14"/>
        <v>23</v>
      </c>
      <c r="S45" s="38">
        <f t="shared" ref="S45:S65" si="16">(Q45/Q$68)*100</f>
        <v>0.94651283379539497</v>
      </c>
      <c r="T45" s="43">
        <f t="shared" si="1"/>
        <v>99.820002277426582</v>
      </c>
      <c r="U45" s="42">
        <f t="shared" si="15"/>
        <v>0</v>
      </c>
      <c r="V45" s="8"/>
      <c r="W45" s="1"/>
      <c r="X45" s="1"/>
      <c r="Y45" s="1"/>
      <c r="Z45" s="1"/>
      <c r="AA45" s="1"/>
    </row>
    <row r="46" spans="2:27" ht="18.75" customHeight="1" x14ac:dyDescent="0.2">
      <c r="B46" s="20" t="s">
        <v>34</v>
      </c>
      <c r="C46" s="44">
        <v>960661</v>
      </c>
      <c r="D46" s="44">
        <v>0</v>
      </c>
      <c r="E46" s="37">
        <f t="shared" si="11"/>
        <v>100</v>
      </c>
      <c r="F46" s="44">
        <v>0</v>
      </c>
      <c r="G46" s="44">
        <v>0</v>
      </c>
      <c r="H46" s="37">
        <f t="shared" si="12"/>
        <v>0</v>
      </c>
      <c r="I46" s="44">
        <v>0</v>
      </c>
      <c r="J46" s="37">
        <v>0</v>
      </c>
      <c r="K46" s="44">
        <v>0</v>
      </c>
      <c r="L46" s="38">
        <f t="shared" si="13"/>
        <v>0</v>
      </c>
      <c r="M46" s="45">
        <v>0</v>
      </c>
      <c r="N46" s="38">
        <v>0</v>
      </c>
      <c r="O46" s="44">
        <v>0</v>
      </c>
      <c r="P46" s="38">
        <v>0</v>
      </c>
      <c r="Q46" s="40">
        <f t="shared" si="0"/>
        <v>960661</v>
      </c>
      <c r="R46" s="41">
        <f t="shared" si="14"/>
        <v>43</v>
      </c>
      <c r="S46" s="38">
        <f t="shared" si="16"/>
        <v>4.4380921677695029E-2</v>
      </c>
      <c r="T46" s="43">
        <f t="shared" si="1"/>
        <v>100</v>
      </c>
      <c r="U46" s="42">
        <f t="shared" si="15"/>
        <v>0</v>
      </c>
      <c r="V46" s="8"/>
      <c r="W46" s="1"/>
      <c r="X46" s="1"/>
      <c r="Y46" s="1"/>
      <c r="Z46" s="1"/>
      <c r="AA46" s="1"/>
    </row>
    <row r="47" spans="2:27" ht="18.75" customHeight="1" x14ac:dyDescent="0.2">
      <c r="B47" s="20" t="s">
        <v>77</v>
      </c>
      <c r="C47" s="44">
        <v>0</v>
      </c>
      <c r="D47" s="44">
        <v>0</v>
      </c>
      <c r="E47" s="37">
        <f t="shared" si="11"/>
        <v>0</v>
      </c>
      <c r="F47" s="44">
        <v>0</v>
      </c>
      <c r="G47" s="44">
        <v>0</v>
      </c>
      <c r="H47" s="37">
        <f t="shared" si="12"/>
        <v>0</v>
      </c>
      <c r="I47" s="44">
        <v>150000</v>
      </c>
      <c r="J47" s="37">
        <f t="shared" ref="J47:J59" si="17">(I47/$Q47)*100</f>
        <v>100</v>
      </c>
      <c r="K47" s="44">
        <v>0</v>
      </c>
      <c r="L47" s="38">
        <f t="shared" si="13"/>
        <v>0</v>
      </c>
      <c r="M47" s="39">
        <v>0</v>
      </c>
      <c r="N47" s="38">
        <f>(M47/$Q47)*100</f>
        <v>0</v>
      </c>
      <c r="O47" s="44">
        <v>0</v>
      </c>
      <c r="P47" s="38">
        <f t="shared" ref="P47:P59" si="18">(O47/$Q47)*100</f>
        <v>0</v>
      </c>
      <c r="Q47" s="58">
        <f t="shared" si="0"/>
        <v>150000</v>
      </c>
      <c r="R47" s="41">
        <f t="shared" si="14"/>
        <v>48</v>
      </c>
      <c r="S47" s="38">
        <f t="shared" si="16"/>
        <v>6.9297475921831471E-3</v>
      </c>
      <c r="T47" s="43">
        <f t="shared" si="1"/>
        <v>100</v>
      </c>
      <c r="U47" s="42">
        <f t="shared" si="15"/>
        <v>0</v>
      </c>
      <c r="V47" s="8"/>
      <c r="W47" s="1"/>
      <c r="X47" s="1"/>
      <c r="Y47" s="1"/>
      <c r="Z47" s="1"/>
      <c r="AA47" s="1"/>
    </row>
    <row r="48" spans="2:27" ht="18.75" customHeight="1" x14ac:dyDescent="0.2">
      <c r="B48" s="59" t="s">
        <v>35</v>
      </c>
      <c r="C48" s="60">
        <v>82785013</v>
      </c>
      <c r="D48" s="60">
        <v>4504334</v>
      </c>
      <c r="E48" s="61">
        <f t="shared" si="11"/>
        <v>82.938751653846623</v>
      </c>
      <c r="F48" s="60">
        <v>5515110</v>
      </c>
      <c r="G48" s="60">
        <v>9260139</v>
      </c>
      <c r="H48" s="61">
        <f t="shared" si="12"/>
        <v>14.038834629324763</v>
      </c>
      <c r="I48" s="60">
        <v>3180956</v>
      </c>
      <c r="J48" s="61">
        <f t="shared" si="17"/>
        <v>3.022413716828622</v>
      </c>
      <c r="K48" s="60">
        <v>0</v>
      </c>
      <c r="L48" s="62">
        <f t="shared" si="13"/>
        <v>0</v>
      </c>
      <c r="M48" s="63">
        <v>0</v>
      </c>
      <c r="N48" s="62">
        <f>(M48/$Q48)*100</f>
        <v>0</v>
      </c>
      <c r="O48" s="60">
        <v>0</v>
      </c>
      <c r="P48" s="62">
        <f t="shared" si="18"/>
        <v>0</v>
      </c>
      <c r="Q48" s="64">
        <f t="shared" si="0"/>
        <v>105245552</v>
      </c>
      <c r="R48" s="65">
        <f t="shared" si="14"/>
        <v>5</v>
      </c>
      <c r="S48" s="66">
        <f t="shared" si="16"/>
        <v>4.862167403733241</v>
      </c>
      <c r="T48" s="43">
        <f t="shared" si="1"/>
        <v>86.921563202975065</v>
      </c>
      <c r="U48" s="66">
        <f t="shared" si="15"/>
        <v>13.078436797024922</v>
      </c>
      <c r="V48" s="67"/>
      <c r="W48" s="1"/>
      <c r="X48" s="1"/>
      <c r="Y48" s="1"/>
      <c r="Z48" s="1"/>
      <c r="AA48" s="1"/>
    </row>
    <row r="49" spans="2:27" ht="18.75" customHeight="1" x14ac:dyDescent="0.2">
      <c r="B49" s="20" t="s">
        <v>36</v>
      </c>
      <c r="C49" s="44">
        <v>14568246</v>
      </c>
      <c r="D49" s="44">
        <v>0</v>
      </c>
      <c r="E49" s="37">
        <f t="shared" si="11"/>
        <v>99.878335323370536</v>
      </c>
      <c r="F49" s="44">
        <v>14842</v>
      </c>
      <c r="G49" s="44">
        <v>0</v>
      </c>
      <c r="H49" s="37">
        <f t="shared" si="12"/>
        <v>0.10175516344723073</v>
      </c>
      <c r="I49" s="44">
        <v>0</v>
      </c>
      <c r="J49" s="37">
        <f t="shared" si="17"/>
        <v>0</v>
      </c>
      <c r="K49" s="44">
        <v>2904</v>
      </c>
      <c r="L49" s="38">
        <f t="shared" si="13"/>
        <v>1.9909513182236764E-2</v>
      </c>
      <c r="M49" s="45">
        <v>0</v>
      </c>
      <c r="N49" s="38">
        <f>(M49/$Q49)*100</f>
        <v>0</v>
      </c>
      <c r="O49" s="44">
        <v>0</v>
      </c>
      <c r="P49" s="38">
        <f t="shared" si="18"/>
        <v>0</v>
      </c>
      <c r="Q49" s="40">
        <f t="shared" si="0"/>
        <v>14585992</v>
      </c>
      <c r="R49" s="41">
        <f t="shared" si="14"/>
        <v>28</v>
      </c>
      <c r="S49" s="38">
        <f t="shared" si="16"/>
        <v>0.67384828627735105</v>
      </c>
      <c r="T49" s="43">
        <f t="shared" si="1"/>
        <v>99.980090486817758</v>
      </c>
      <c r="U49" s="42">
        <f t="shared" si="15"/>
        <v>0</v>
      </c>
      <c r="V49" s="8"/>
      <c r="W49" s="1"/>
      <c r="X49" s="1"/>
      <c r="Y49" s="1"/>
      <c r="Z49" s="1"/>
      <c r="AA49" s="1"/>
    </row>
    <row r="50" spans="2:27" ht="18.75" customHeight="1" x14ac:dyDescent="0.2">
      <c r="B50" s="20" t="s">
        <v>37</v>
      </c>
      <c r="C50" s="44">
        <v>33525642</v>
      </c>
      <c r="D50" s="44">
        <v>6565622</v>
      </c>
      <c r="E50" s="37">
        <f t="shared" si="11"/>
        <v>76.386944741437205</v>
      </c>
      <c r="F50" s="44">
        <v>0</v>
      </c>
      <c r="G50" s="44">
        <v>10657773</v>
      </c>
      <c r="H50" s="37">
        <f t="shared" si="12"/>
        <v>20.30653653668244</v>
      </c>
      <c r="I50" s="44">
        <v>54256</v>
      </c>
      <c r="J50" s="37">
        <f t="shared" si="17"/>
        <v>0.10337539055619241</v>
      </c>
      <c r="K50" s="44">
        <v>1670852</v>
      </c>
      <c r="L50" s="38">
        <f t="shared" si="13"/>
        <v>3.183518469138809</v>
      </c>
      <c r="M50" s="45">
        <v>0</v>
      </c>
      <c r="N50" s="38">
        <v>0</v>
      </c>
      <c r="O50" s="44">
        <v>10300</v>
      </c>
      <c r="P50" s="38">
        <f t="shared" si="18"/>
        <v>1.9624862185357965E-2</v>
      </c>
      <c r="Q50" s="40">
        <f t="shared" si="0"/>
        <v>52484445</v>
      </c>
      <c r="R50" s="41">
        <f t="shared" si="14"/>
        <v>10</v>
      </c>
      <c r="S50" s="38">
        <f t="shared" si="16"/>
        <v>2.424693042438792</v>
      </c>
      <c r="T50" s="43">
        <f t="shared" si="1"/>
        <v>63.980667033823067</v>
      </c>
      <c r="U50" s="42">
        <f t="shared" si="15"/>
        <v>32.816189634852769</v>
      </c>
      <c r="V50" s="8"/>
      <c r="W50" s="1"/>
      <c r="X50" s="1"/>
      <c r="Y50" s="1"/>
      <c r="Z50" s="1"/>
      <c r="AA50" s="1"/>
    </row>
    <row r="51" spans="2:27" ht="18.75" customHeight="1" x14ac:dyDescent="0.2">
      <c r="B51" s="20" t="s">
        <v>38</v>
      </c>
      <c r="C51" s="44">
        <v>59991369</v>
      </c>
      <c r="D51" s="44">
        <v>8000000</v>
      </c>
      <c r="E51" s="37">
        <f t="shared" si="11"/>
        <v>71.936078077650237</v>
      </c>
      <c r="F51" s="44">
        <v>0</v>
      </c>
      <c r="G51" s="44">
        <v>26405000</v>
      </c>
      <c r="H51" s="37">
        <f t="shared" si="12"/>
        <v>27.936959787357047</v>
      </c>
      <c r="I51" s="44">
        <v>120000</v>
      </c>
      <c r="J51" s="37">
        <f t="shared" si="17"/>
        <v>0.1269621349927228</v>
      </c>
      <c r="K51" s="44">
        <v>0</v>
      </c>
      <c r="L51" s="38">
        <f t="shared" si="13"/>
        <v>0</v>
      </c>
      <c r="M51" s="45">
        <v>0</v>
      </c>
      <c r="N51" s="38">
        <f t="shared" ref="N51:N59" si="19">(M51/$Q51)*100</f>
        <v>0</v>
      </c>
      <c r="O51" s="44">
        <v>0</v>
      </c>
      <c r="P51" s="38">
        <f t="shared" si="18"/>
        <v>0</v>
      </c>
      <c r="Q51" s="40">
        <f t="shared" si="0"/>
        <v>94516369</v>
      </c>
      <c r="R51" s="41">
        <f t="shared" si="14"/>
        <v>6</v>
      </c>
      <c r="S51" s="38">
        <f t="shared" si="16"/>
        <v>4.366497203330959</v>
      </c>
      <c r="T51" s="43">
        <f t="shared" si="1"/>
        <v>63.598897879794769</v>
      </c>
      <c r="U51" s="42">
        <f t="shared" si="15"/>
        <v>36.401102120205231</v>
      </c>
      <c r="V51" s="8"/>
      <c r="W51" s="1"/>
      <c r="X51" s="1"/>
      <c r="Y51" s="1"/>
      <c r="Z51" s="1"/>
      <c r="AA51" s="1"/>
    </row>
    <row r="52" spans="2:27" ht="18.75" customHeight="1" x14ac:dyDescent="0.2">
      <c r="B52" s="68" t="s">
        <v>39</v>
      </c>
      <c r="C52" s="69">
        <v>7698624</v>
      </c>
      <c r="D52" s="69">
        <v>11451596</v>
      </c>
      <c r="E52" s="70">
        <f t="shared" si="11"/>
        <v>99.832460639093483</v>
      </c>
      <c r="F52" s="69">
        <v>0</v>
      </c>
      <c r="G52" s="69">
        <v>0</v>
      </c>
      <c r="H52" s="70">
        <f t="shared" si="12"/>
        <v>0</v>
      </c>
      <c r="I52" s="69">
        <v>0</v>
      </c>
      <c r="J52" s="70">
        <f t="shared" si="17"/>
        <v>0</v>
      </c>
      <c r="K52" s="69">
        <v>0</v>
      </c>
      <c r="L52" s="71">
        <f t="shared" si="13"/>
        <v>0</v>
      </c>
      <c r="M52" s="72">
        <v>10336</v>
      </c>
      <c r="N52" s="71">
        <f t="shared" si="19"/>
        <v>5.388284380887897E-2</v>
      </c>
      <c r="O52" s="69">
        <v>21802</v>
      </c>
      <c r="P52" s="71">
        <f t="shared" si="18"/>
        <v>0.11365651709763733</v>
      </c>
      <c r="Q52" s="77">
        <f t="shared" si="0"/>
        <v>19182358</v>
      </c>
      <c r="R52" s="74">
        <f t="shared" si="14"/>
        <v>25</v>
      </c>
      <c r="S52" s="71">
        <f t="shared" si="16"/>
        <v>0.88619266108596761</v>
      </c>
      <c r="T52" s="43">
        <f t="shared" si="1"/>
        <v>40.133877180271583</v>
      </c>
      <c r="U52" s="75">
        <f t="shared" si="15"/>
        <v>59.698583458821908</v>
      </c>
      <c r="V52" s="76"/>
      <c r="W52" s="1"/>
      <c r="X52" s="1"/>
      <c r="Y52" s="1"/>
      <c r="Z52" s="1"/>
      <c r="AA52" s="1"/>
    </row>
    <row r="53" spans="2:27" ht="18.75" customHeight="1" x14ac:dyDescent="0.2">
      <c r="B53" s="20" t="s">
        <v>40</v>
      </c>
      <c r="C53" s="44">
        <v>12000000</v>
      </c>
      <c r="D53" s="44">
        <v>0</v>
      </c>
      <c r="E53" s="37">
        <f t="shared" si="11"/>
        <v>100</v>
      </c>
      <c r="F53" s="44">
        <v>0</v>
      </c>
      <c r="G53" s="44">
        <v>0</v>
      </c>
      <c r="H53" s="37">
        <f t="shared" si="12"/>
        <v>0</v>
      </c>
      <c r="I53" s="44">
        <v>0</v>
      </c>
      <c r="J53" s="37">
        <f t="shared" si="17"/>
        <v>0</v>
      </c>
      <c r="K53" s="44">
        <v>0</v>
      </c>
      <c r="L53" s="38">
        <f t="shared" si="13"/>
        <v>0</v>
      </c>
      <c r="M53" s="45">
        <v>0</v>
      </c>
      <c r="N53" s="38">
        <f t="shared" si="19"/>
        <v>0</v>
      </c>
      <c r="O53" s="44">
        <v>0</v>
      </c>
      <c r="P53" s="38">
        <f t="shared" si="18"/>
        <v>0</v>
      </c>
      <c r="Q53" s="40">
        <f t="shared" si="0"/>
        <v>12000000</v>
      </c>
      <c r="R53" s="41">
        <f t="shared" si="14"/>
        <v>29</v>
      </c>
      <c r="S53" s="42">
        <f t="shared" si="16"/>
        <v>0.55437980737465176</v>
      </c>
      <c r="T53" s="43">
        <f t="shared" si="1"/>
        <v>100</v>
      </c>
      <c r="U53" s="42">
        <f t="shared" si="15"/>
        <v>0</v>
      </c>
      <c r="V53" s="8"/>
      <c r="W53" s="1"/>
      <c r="X53" s="1"/>
      <c r="Y53" s="1"/>
      <c r="Z53" s="1"/>
      <c r="AA53" s="1"/>
    </row>
    <row r="54" spans="2:27" ht="18.75" customHeight="1" x14ac:dyDescent="0.2">
      <c r="B54" s="20" t="s">
        <v>41</v>
      </c>
      <c r="C54" s="44">
        <v>7588526</v>
      </c>
      <c r="D54" s="44">
        <v>0</v>
      </c>
      <c r="E54" s="37">
        <f t="shared" si="11"/>
        <v>87.33480991206703</v>
      </c>
      <c r="F54" s="44">
        <v>0</v>
      </c>
      <c r="G54" s="44">
        <v>0</v>
      </c>
      <c r="H54" s="37">
        <f t="shared" si="12"/>
        <v>0</v>
      </c>
      <c r="I54" s="44">
        <v>1100479</v>
      </c>
      <c r="J54" s="37">
        <f t="shared" si="17"/>
        <v>12.665190087932968</v>
      </c>
      <c r="K54" s="44">
        <v>0</v>
      </c>
      <c r="L54" s="38">
        <f t="shared" si="13"/>
        <v>0</v>
      </c>
      <c r="M54" s="45">
        <v>0</v>
      </c>
      <c r="N54" s="38">
        <f t="shared" si="19"/>
        <v>0</v>
      </c>
      <c r="O54" s="44">
        <v>0</v>
      </c>
      <c r="P54" s="38">
        <f t="shared" si="18"/>
        <v>0</v>
      </c>
      <c r="Q54" s="40">
        <f t="shared" si="0"/>
        <v>8689005</v>
      </c>
      <c r="R54" s="41">
        <f t="shared" si="14"/>
        <v>33</v>
      </c>
      <c r="S54" s="42">
        <f t="shared" si="16"/>
        <v>0.40141740984811553</v>
      </c>
      <c r="T54" s="43">
        <f t="shared" si="1"/>
        <v>100</v>
      </c>
      <c r="U54" s="42">
        <f t="shared" si="15"/>
        <v>0</v>
      </c>
      <c r="V54" s="8"/>
      <c r="W54" s="1"/>
      <c r="X54" s="1"/>
      <c r="Y54" s="1"/>
      <c r="Z54" s="1"/>
      <c r="AA54" s="1"/>
    </row>
    <row r="55" spans="2:27" ht="18.75" customHeight="1" x14ac:dyDescent="0.2">
      <c r="B55" s="20" t="s">
        <v>42</v>
      </c>
      <c r="C55" s="44">
        <v>98240</v>
      </c>
      <c r="D55" s="44">
        <v>0</v>
      </c>
      <c r="E55" s="37">
        <f t="shared" si="11"/>
        <v>20.38006835952897</v>
      </c>
      <c r="F55" s="44">
        <v>351000</v>
      </c>
      <c r="G55" s="44">
        <v>0</v>
      </c>
      <c r="H55" s="37">
        <f t="shared" si="12"/>
        <v>72.815594403447363</v>
      </c>
      <c r="I55" s="44">
        <v>0</v>
      </c>
      <c r="J55" s="37">
        <f t="shared" si="17"/>
        <v>0</v>
      </c>
      <c r="K55" s="44">
        <v>32799.599999999999</v>
      </c>
      <c r="L55" s="38">
        <f t="shared" si="13"/>
        <v>6.8043372370236801</v>
      </c>
      <c r="M55" s="45">
        <v>0</v>
      </c>
      <c r="N55" s="38">
        <f t="shared" si="19"/>
        <v>0</v>
      </c>
      <c r="O55" s="44">
        <v>0</v>
      </c>
      <c r="P55" s="38">
        <f t="shared" si="18"/>
        <v>0</v>
      </c>
      <c r="Q55" s="40">
        <f t="shared" si="0"/>
        <v>482039.6</v>
      </c>
      <c r="R55" s="41">
        <f t="shared" si="14"/>
        <v>45</v>
      </c>
      <c r="S55" s="38">
        <f t="shared" si="16"/>
        <v>2.226941838291285E-2</v>
      </c>
      <c r="T55" s="43">
        <f t="shared" si="1"/>
        <v>93.195662762976326</v>
      </c>
      <c r="U55" s="42">
        <f t="shared" si="15"/>
        <v>0</v>
      </c>
      <c r="V55" s="8"/>
      <c r="W55" s="1"/>
      <c r="X55" s="1"/>
      <c r="Y55" s="1"/>
      <c r="Z55" s="1"/>
      <c r="AA55" s="1"/>
    </row>
    <row r="56" spans="2:27" ht="18.75" customHeight="1" x14ac:dyDescent="0.2">
      <c r="B56" s="20" t="s">
        <v>43</v>
      </c>
      <c r="C56" s="44">
        <v>25090471</v>
      </c>
      <c r="D56" s="44">
        <v>1295024</v>
      </c>
      <c r="E56" s="37">
        <f t="shared" si="11"/>
        <v>100</v>
      </c>
      <c r="F56" s="44">
        <v>0</v>
      </c>
      <c r="G56" s="44">
        <v>0</v>
      </c>
      <c r="H56" s="37">
        <f t="shared" si="12"/>
        <v>0</v>
      </c>
      <c r="I56" s="44">
        <v>0</v>
      </c>
      <c r="J56" s="37">
        <f t="shared" si="17"/>
        <v>0</v>
      </c>
      <c r="K56" s="44">
        <v>0</v>
      </c>
      <c r="L56" s="38">
        <f t="shared" si="13"/>
        <v>0</v>
      </c>
      <c r="M56" s="45">
        <v>0</v>
      </c>
      <c r="N56" s="38">
        <f t="shared" si="19"/>
        <v>0</v>
      </c>
      <c r="O56" s="44">
        <v>0</v>
      </c>
      <c r="P56" s="38">
        <f t="shared" si="18"/>
        <v>0</v>
      </c>
      <c r="Q56" s="40">
        <f t="shared" si="0"/>
        <v>26385495</v>
      </c>
      <c r="R56" s="41">
        <f t="shared" si="14"/>
        <v>19</v>
      </c>
      <c r="S56" s="38">
        <f t="shared" si="16"/>
        <v>1.2189654696320698</v>
      </c>
      <c r="T56" s="43">
        <f t="shared" si="1"/>
        <v>95.091909399463603</v>
      </c>
      <c r="U56" s="42">
        <f t="shared" si="15"/>
        <v>4.9080906005363936</v>
      </c>
      <c r="V56" s="8"/>
      <c r="W56" s="1"/>
      <c r="X56" s="1"/>
      <c r="Y56" s="1"/>
      <c r="Z56" s="1"/>
      <c r="AA56" s="1"/>
    </row>
    <row r="57" spans="2:27" ht="18.75" customHeight="1" x14ac:dyDescent="0.2">
      <c r="B57" s="20" t="s">
        <v>44</v>
      </c>
      <c r="C57" s="44">
        <v>127101250</v>
      </c>
      <c r="D57" s="44">
        <v>804444</v>
      </c>
      <c r="E57" s="37">
        <f t="shared" si="11"/>
        <v>97.252033087181573</v>
      </c>
      <c r="F57" s="44">
        <v>0</v>
      </c>
      <c r="G57" s="44">
        <v>0</v>
      </c>
      <c r="H57" s="37">
        <f t="shared" si="12"/>
        <v>0</v>
      </c>
      <c r="I57" s="44">
        <v>438890</v>
      </c>
      <c r="J57" s="37">
        <f t="shared" si="17"/>
        <v>0.33370636964475658</v>
      </c>
      <c r="K57" s="44">
        <v>2728933</v>
      </c>
      <c r="L57" s="38">
        <f t="shared" si="13"/>
        <v>2.0749215621995818</v>
      </c>
      <c r="M57" s="39">
        <v>406458</v>
      </c>
      <c r="N57" s="38">
        <f t="shared" si="19"/>
        <v>0.30904696756150396</v>
      </c>
      <c r="O57" s="44">
        <v>39840</v>
      </c>
      <c r="P57" s="38">
        <f t="shared" si="18"/>
        <v>3.0292013412579692E-2</v>
      </c>
      <c r="Q57" s="58">
        <f t="shared" si="0"/>
        <v>131519815</v>
      </c>
      <c r="R57" s="41">
        <f t="shared" si="14"/>
        <v>4</v>
      </c>
      <c r="S57" s="38">
        <f t="shared" si="16"/>
        <v>6.0759941421374863</v>
      </c>
      <c r="T57" s="43">
        <f t="shared" si="1"/>
        <v>96.974087136603714</v>
      </c>
      <c r="U57" s="42">
        <f t="shared" si="15"/>
        <v>0.61165232022262195</v>
      </c>
      <c r="V57" s="8"/>
      <c r="W57" s="1"/>
      <c r="X57" s="1"/>
      <c r="Y57" s="1"/>
      <c r="Z57" s="1"/>
      <c r="AA57" s="1"/>
    </row>
    <row r="58" spans="2:27" ht="18.75" customHeight="1" x14ac:dyDescent="0.2">
      <c r="B58" s="59" t="s">
        <v>45</v>
      </c>
      <c r="C58" s="60">
        <v>26914652</v>
      </c>
      <c r="D58" s="60">
        <v>9000000</v>
      </c>
      <c r="E58" s="61">
        <f t="shared" si="11"/>
        <v>87.69301195537264</v>
      </c>
      <c r="F58" s="60">
        <v>0</v>
      </c>
      <c r="G58" s="60">
        <v>5040324</v>
      </c>
      <c r="H58" s="61">
        <f t="shared" si="12"/>
        <v>12.306988044627348</v>
      </c>
      <c r="I58" s="60">
        <v>0</v>
      </c>
      <c r="J58" s="61">
        <f t="shared" si="17"/>
        <v>0</v>
      </c>
      <c r="K58" s="60">
        <v>0</v>
      </c>
      <c r="L58" s="62">
        <f t="shared" si="13"/>
        <v>0</v>
      </c>
      <c r="M58" s="63">
        <v>0</v>
      </c>
      <c r="N58" s="62">
        <f t="shared" si="19"/>
        <v>0</v>
      </c>
      <c r="O58" s="60">
        <v>0</v>
      </c>
      <c r="P58" s="62">
        <f t="shared" si="18"/>
        <v>0</v>
      </c>
      <c r="Q58" s="64">
        <f t="shared" si="0"/>
        <v>40954976</v>
      </c>
      <c r="R58" s="65">
        <f t="shared" si="14"/>
        <v>12</v>
      </c>
      <c r="S58" s="66">
        <f t="shared" si="16"/>
        <v>1.8920509754927908</v>
      </c>
      <c r="T58" s="43">
        <f t="shared" si="1"/>
        <v>65.71766029114508</v>
      </c>
      <c r="U58" s="66">
        <f t="shared" si="15"/>
        <v>34.282339708854913</v>
      </c>
      <c r="V58" s="67"/>
      <c r="W58" s="1"/>
      <c r="X58" s="1"/>
      <c r="Y58" s="1"/>
      <c r="Z58" s="1"/>
      <c r="AA58" s="1"/>
    </row>
    <row r="59" spans="2:27" ht="18.75" customHeight="1" x14ac:dyDescent="0.2">
      <c r="B59" s="20" t="s">
        <v>46</v>
      </c>
      <c r="C59" s="44">
        <v>1554565</v>
      </c>
      <c r="D59" s="44">
        <v>0</v>
      </c>
      <c r="E59" s="37">
        <f t="shared" si="11"/>
        <v>60.854392039349172</v>
      </c>
      <c r="F59" s="44">
        <v>0</v>
      </c>
      <c r="G59" s="44">
        <v>0</v>
      </c>
      <c r="H59" s="37">
        <f t="shared" si="12"/>
        <v>0</v>
      </c>
      <c r="I59" s="44">
        <v>1000000</v>
      </c>
      <c r="J59" s="37">
        <f t="shared" si="17"/>
        <v>39.145607960650835</v>
      </c>
      <c r="K59" s="44">
        <v>0</v>
      </c>
      <c r="L59" s="38">
        <f t="shared" si="13"/>
        <v>0</v>
      </c>
      <c r="M59" s="45">
        <v>0</v>
      </c>
      <c r="N59" s="38">
        <f t="shared" si="19"/>
        <v>0</v>
      </c>
      <c r="O59" s="44">
        <v>0</v>
      </c>
      <c r="P59" s="38">
        <f t="shared" si="18"/>
        <v>0</v>
      </c>
      <c r="Q59" s="40">
        <f t="shared" si="0"/>
        <v>2554565</v>
      </c>
      <c r="R59" s="41">
        <f t="shared" si="14"/>
        <v>40</v>
      </c>
      <c r="S59" s="38">
        <f t="shared" si="16"/>
        <v>0.11801660438550228</v>
      </c>
      <c r="T59" s="43">
        <f t="shared" si="1"/>
        <v>100</v>
      </c>
      <c r="U59" s="42">
        <f t="shared" si="15"/>
        <v>0</v>
      </c>
      <c r="V59" s="8"/>
      <c r="W59" s="1"/>
      <c r="X59" s="1"/>
      <c r="Y59" s="1"/>
      <c r="Z59" s="1"/>
      <c r="AA59" s="1"/>
    </row>
    <row r="60" spans="2:27" ht="18.75" customHeight="1" x14ac:dyDescent="0.2">
      <c r="B60" s="20" t="s">
        <v>79</v>
      </c>
      <c r="C60" s="44">
        <v>0</v>
      </c>
      <c r="D60" s="44">
        <v>0</v>
      </c>
      <c r="E60" s="37">
        <v>0</v>
      </c>
      <c r="F60" s="44">
        <v>0</v>
      </c>
      <c r="G60" s="44">
        <v>0</v>
      </c>
      <c r="H60" s="37">
        <v>0</v>
      </c>
      <c r="I60" s="44">
        <v>0</v>
      </c>
      <c r="J60" s="37">
        <v>0</v>
      </c>
      <c r="K60" s="44">
        <v>0</v>
      </c>
      <c r="L60" s="38">
        <v>0</v>
      </c>
      <c r="M60" s="45">
        <v>0</v>
      </c>
      <c r="N60" s="38">
        <v>0</v>
      </c>
      <c r="O60" s="44">
        <v>0</v>
      </c>
      <c r="P60" s="38">
        <v>0</v>
      </c>
      <c r="Q60" s="40">
        <f t="shared" si="0"/>
        <v>0</v>
      </c>
      <c r="R60" s="41">
        <f t="shared" si="14"/>
        <v>52</v>
      </c>
      <c r="S60" s="38">
        <f t="shared" si="16"/>
        <v>0</v>
      </c>
      <c r="T60" s="43">
        <v>0</v>
      </c>
      <c r="U60" s="42">
        <v>0</v>
      </c>
      <c r="V60" s="8"/>
      <c r="W60" s="1"/>
      <c r="X60" s="1"/>
      <c r="Y60" s="1"/>
      <c r="Z60" s="1"/>
      <c r="AA60" s="1"/>
    </row>
    <row r="61" spans="2:27" ht="18.75" customHeight="1" x14ac:dyDescent="0.2">
      <c r="B61" s="20" t="s">
        <v>51</v>
      </c>
      <c r="C61" s="44">
        <v>17757203</v>
      </c>
      <c r="D61" s="44">
        <v>0</v>
      </c>
      <c r="E61" s="37">
        <f>((C61+D61)/($Q61))*100</f>
        <v>87.562011904194833</v>
      </c>
      <c r="F61" s="44">
        <v>2522371</v>
      </c>
      <c r="G61" s="44">
        <v>0</v>
      </c>
      <c r="H61" s="37">
        <f>((F61+G61)/$Q61)*100</f>
        <v>12.437988095805167</v>
      </c>
      <c r="I61" s="44">
        <v>0</v>
      </c>
      <c r="J61" s="37">
        <f>(I61/$Q61)*100</f>
        <v>0</v>
      </c>
      <c r="K61" s="44">
        <v>0</v>
      </c>
      <c r="L61" s="38">
        <f>(K61/$Q61)*100</f>
        <v>0</v>
      </c>
      <c r="M61" s="45">
        <v>0</v>
      </c>
      <c r="N61" s="38">
        <f>(M61/$Q61)*100</f>
        <v>0</v>
      </c>
      <c r="O61" s="44">
        <v>0</v>
      </c>
      <c r="P61" s="38">
        <f>(O61/$Q61)*100</f>
        <v>0</v>
      </c>
      <c r="Q61" s="40">
        <f t="shared" si="0"/>
        <v>20279574</v>
      </c>
      <c r="R61" s="41">
        <f t="shared" si="14"/>
        <v>24</v>
      </c>
      <c r="S61" s="38">
        <f t="shared" si="16"/>
        <v>0.93688219397999972</v>
      </c>
      <c r="T61" s="43">
        <f t="shared" si="1"/>
        <v>100</v>
      </c>
      <c r="U61" s="42">
        <f>((G61+D61)/Q61)*100</f>
        <v>0</v>
      </c>
      <c r="V61" s="8"/>
      <c r="W61" s="1"/>
      <c r="X61" s="1"/>
      <c r="Y61" s="1"/>
      <c r="Z61" s="1"/>
      <c r="AA61" s="1"/>
    </row>
    <row r="62" spans="2:27" ht="18.75" customHeight="1" x14ac:dyDescent="0.2">
      <c r="B62" s="20" t="s">
        <v>47</v>
      </c>
      <c r="C62" s="44">
        <v>64834086</v>
      </c>
      <c r="D62" s="44">
        <v>165630</v>
      </c>
      <c r="E62" s="37">
        <f>((C62+D62)/($Q62))*100</f>
        <v>88.796575868856777</v>
      </c>
      <c r="F62" s="44">
        <v>8200985</v>
      </c>
      <c r="G62" s="44">
        <v>0</v>
      </c>
      <c r="H62" s="37">
        <f>((F62+G62)/$Q62)*100</f>
        <v>11.203424131143224</v>
      </c>
      <c r="I62" s="44">
        <v>0</v>
      </c>
      <c r="J62" s="37">
        <f>(I62/$Q62)*100</f>
        <v>0</v>
      </c>
      <c r="K62" s="44">
        <v>0</v>
      </c>
      <c r="L62" s="38">
        <f>(K62/$Q62)*100</f>
        <v>0</v>
      </c>
      <c r="M62" s="45">
        <v>0</v>
      </c>
      <c r="N62" s="38">
        <f>(M62/$Q62)*100</f>
        <v>0</v>
      </c>
      <c r="O62" s="44">
        <v>0</v>
      </c>
      <c r="P62" s="38">
        <f>(O62/$Q62)*100</f>
        <v>0</v>
      </c>
      <c r="Q62" s="40">
        <f t="shared" si="0"/>
        <v>73200701</v>
      </c>
      <c r="R62" s="41">
        <f t="shared" si="14"/>
        <v>7</v>
      </c>
      <c r="S62" s="38">
        <f t="shared" si="16"/>
        <v>3.3817492100057898</v>
      </c>
      <c r="T62" s="43">
        <f t="shared" si="1"/>
        <v>99.773731675055956</v>
      </c>
      <c r="U62" s="42">
        <f>((G62+D62)/Q62)*100</f>
        <v>0.22626832494404664</v>
      </c>
      <c r="V62" s="8"/>
      <c r="W62" s="1"/>
      <c r="X62" s="1"/>
      <c r="Y62" s="1"/>
      <c r="Z62" s="1"/>
      <c r="AA62" s="1"/>
    </row>
    <row r="63" spans="2:27" ht="18.75" customHeight="1" x14ac:dyDescent="0.2">
      <c r="B63" s="68" t="s">
        <v>48</v>
      </c>
      <c r="C63" s="69">
        <v>89273</v>
      </c>
      <c r="D63" s="69">
        <v>0</v>
      </c>
      <c r="E63" s="70">
        <f>((C63+D63)/($Q63))*100</f>
        <v>100</v>
      </c>
      <c r="F63" s="69">
        <v>0</v>
      </c>
      <c r="G63" s="69">
        <v>0</v>
      </c>
      <c r="H63" s="70">
        <f>((F63+G63)/$Q63)*100</f>
        <v>0</v>
      </c>
      <c r="I63" s="69">
        <v>0</v>
      </c>
      <c r="J63" s="70">
        <f>(I63/$Q63)*100</f>
        <v>0</v>
      </c>
      <c r="K63" s="69">
        <v>0</v>
      </c>
      <c r="L63" s="71">
        <f>(K63/$Q63)*100</f>
        <v>0</v>
      </c>
      <c r="M63" s="72">
        <v>0</v>
      </c>
      <c r="N63" s="71">
        <f>(M63/$Q63)*100</f>
        <v>0</v>
      </c>
      <c r="O63" s="69">
        <v>0</v>
      </c>
      <c r="P63" s="71">
        <f>(O63/$Q63)*100</f>
        <v>0</v>
      </c>
      <c r="Q63" s="73">
        <f t="shared" si="0"/>
        <v>89273</v>
      </c>
      <c r="R63" s="74">
        <f t="shared" si="14"/>
        <v>50</v>
      </c>
      <c r="S63" s="71">
        <f t="shared" si="16"/>
        <v>4.1242623786464407E-3</v>
      </c>
      <c r="T63" s="43">
        <f t="shared" si="1"/>
        <v>100</v>
      </c>
      <c r="U63" s="75">
        <f>((G63+D63)/Q63)*100</f>
        <v>0</v>
      </c>
      <c r="V63" s="76"/>
      <c r="W63" s="1"/>
      <c r="X63" s="1"/>
      <c r="Y63" s="1"/>
      <c r="Z63" s="1"/>
      <c r="AA63" s="1"/>
    </row>
    <row r="64" spans="2:27" ht="18.75" customHeight="1" x14ac:dyDescent="0.2">
      <c r="B64" s="20" t="s">
        <v>49</v>
      </c>
      <c r="C64" s="44">
        <v>20698230</v>
      </c>
      <c r="D64" s="44">
        <v>0</v>
      </c>
      <c r="E64" s="37">
        <f>((C64+D64)/($Q64))*100</f>
        <v>97.568415449596941</v>
      </c>
      <c r="F64" s="44">
        <v>0</v>
      </c>
      <c r="G64" s="44">
        <v>0</v>
      </c>
      <c r="H64" s="37">
        <f>((F64+G64)/$Q64)*100</f>
        <v>0</v>
      </c>
      <c r="I64" s="44">
        <v>515838</v>
      </c>
      <c r="J64" s="37">
        <f>(I64/$Q64)*100</f>
        <v>2.4315845504030631</v>
      </c>
      <c r="K64" s="44">
        <v>0</v>
      </c>
      <c r="L64" s="38">
        <f>(K64/$Q64)*100</f>
        <v>0</v>
      </c>
      <c r="M64" s="45">
        <v>0</v>
      </c>
      <c r="N64" s="38">
        <f>(M64/$Q64)*100</f>
        <v>0</v>
      </c>
      <c r="O64" s="44">
        <v>0</v>
      </c>
      <c r="P64" s="38">
        <f>(O64/$Q64)*100</f>
        <v>0</v>
      </c>
      <c r="Q64" s="40">
        <f t="shared" si="0"/>
        <v>21214068</v>
      </c>
      <c r="R64" s="41">
        <f t="shared" si="14"/>
        <v>21</v>
      </c>
      <c r="S64" s="42">
        <f t="shared" si="16"/>
        <v>0.98005424428939703</v>
      </c>
      <c r="T64" s="43">
        <f t="shared" si="1"/>
        <v>100</v>
      </c>
      <c r="U64" s="42">
        <f>((G64+D64)/Q64)*100</f>
        <v>0</v>
      </c>
      <c r="V64" s="8"/>
      <c r="W64" s="1"/>
      <c r="X64" s="1"/>
    </row>
    <row r="65" spans="2:28" ht="18.75" customHeight="1" x14ac:dyDescent="0.2">
      <c r="B65" s="20" t="s">
        <v>50</v>
      </c>
      <c r="C65" s="44">
        <v>103880</v>
      </c>
      <c r="D65" s="44">
        <v>0</v>
      </c>
      <c r="E65" s="37">
        <f>((C65+D65)/($Q65))*100</f>
        <v>100</v>
      </c>
      <c r="F65" s="44">
        <v>0</v>
      </c>
      <c r="G65" s="44">
        <v>0</v>
      </c>
      <c r="H65" s="37">
        <f>((F65+G65)/$Q65)*100</f>
        <v>0</v>
      </c>
      <c r="I65" s="44">
        <v>0</v>
      </c>
      <c r="J65" s="37">
        <f>(I65/$Q65)*100</f>
        <v>0</v>
      </c>
      <c r="K65" s="44">
        <v>0</v>
      </c>
      <c r="L65" s="38">
        <f>(K65/$Q65)*100</f>
        <v>0</v>
      </c>
      <c r="M65" s="45">
        <v>0</v>
      </c>
      <c r="N65" s="38">
        <f>(M65/$Q65)*100</f>
        <v>0</v>
      </c>
      <c r="O65" s="44">
        <v>0</v>
      </c>
      <c r="P65" s="38">
        <f>(O65/$Q65)*100</f>
        <v>0</v>
      </c>
      <c r="Q65" s="40">
        <f t="shared" si="0"/>
        <v>103880</v>
      </c>
      <c r="R65" s="41">
        <f t="shared" si="14"/>
        <v>49</v>
      </c>
      <c r="S65" s="42">
        <f t="shared" si="16"/>
        <v>4.7990811991732354E-3</v>
      </c>
      <c r="T65" s="43">
        <f t="shared" si="1"/>
        <v>100</v>
      </c>
      <c r="U65" s="42">
        <f>((G65+D65)/Q65)*100</f>
        <v>0</v>
      </c>
      <c r="V65" s="8"/>
      <c r="W65" s="1"/>
      <c r="X65" s="1"/>
      <c r="Y65" s="1"/>
      <c r="Z65" s="1"/>
      <c r="AA65" s="1"/>
    </row>
    <row r="66" spans="2:28" ht="15.75" customHeight="1" thickBot="1" x14ac:dyDescent="0.3">
      <c r="B66" s="46"/>
      <c r="C66" s="47"/>
      <c r="D66" s="47"/>
      <c r="E66" s="48"/>
      <c r="F66" s="47"/>
      <c r="G66" s="47"/>
      <c r="H66" s="48"/>
      <c r="I66" s="47"/>
      <c r="J66" s="48"/>
      <c r="K66" s="47"/>
      <c r="L66" s="49"/>
      <c r="M66" s="47"/>
      <c r="N66" s="49"/>
      <c r="O66" s="47"/>
      <c r="P66" s="49"/>
      <c r="Q66" s="47"/>
      <c r="R66" s="50"/>
      <c r="S66" s="47"/>
      <c r="T66" s="51"/>
      <c r="U66" s="47"/>
      <c r="V66" s="9"/>
      <c r="W66" s="1"/>
      <c r="X66" s="1"/>
      <c r="Y66" s="1"/>
      <c r="Z66" s="1"/>
      <c r="AA66" s="1"/>
    </row>
    <row r="67" spans="2:28" ht="13.5" customHeight="1" x14ac:dyDescent="0.25">
      <c r="B67" s="31"/>
      <c r="C67" s="52"/>
      <c r="D67" s="52"/>
      <c r="E67" s="53"/>
      <c r="F67" s="52"/>
      <c r="G67" s="52"/>
      <c r="H67" s="53"/>
      <c r="I67" s="52"/>
      <c r="J67" s="53"/>
      <c r="K67" s="52"/>
      <c r="L67" s="54"/>
      <c r="M67" s="52"/>
      <c r="N67" s="54"/>
      <c r="O67" s="52"/>
      <c r="P67" s="54"/>
      <c r="Q67" s="52"/>
      <c r="R67" s="52"/>
      <c r="S67" s="52"/>
      <c r="T67" s="55"/>
      <c r="U67" s="52"/>
      <c r="V67" s="3"/>
      <c r="W67" s="1"/>
      <c r="X67" s="1"/>
      <c r="Y67" s="1"/>
      <c r="Z67" s="1"/>
      <c r="AA67" s="1"/>
    </row>
    <row r="68" spans="2:28" ht="15.75" x14ac:dyDescent="0.25">
      <c r="B68" s="20" t="s">
        <v>1</v>
      </c>
      <c r="C68" s="36">
        <f>SUM(C10:C65)</f>
        <v>1508856459.3200002</v>
      </c>
      <c r="D68" s="36">
        <f>SUM(D10:D66)</f>
        <v>340172933</v>
      </c>
      <c r="E68" s="37"/>
      <c r="F68" s="36">
        <f>SUM(F10:F65)</f>
        <v>22122893</v>
      </c>
      <c r="G68" s="36">
        <f>SUM(G10:G65)</f>
        <v>278275662</v>
      </c>
      <c r="H68" s="37"/>
      <c r="I68" s="36">
        <f>SUM(I10:I65)</f>
        <v>10107341</v>
      </c>
      <c r="J68" s="37"/>
      <c r="K68" s="36">
        <f>SUM(K10:K65)</f>
        <v>4556979.5999999996</v>
      </c>
      <c r="L68" s="38"/>
      <c r="M68" s="36">
        <f>SUM(M10:M65)</f>
        <v>416794</v>
      </c>
      <c r="N68" s="38"/>
      <c r="O68" s="36">
        <f>SUM(O10:O65)</f>
        <v>71942</v>
      </c>
      <c r="P68" s="38"/>
      <c r="Q68" s="36">
        <f>SUM(Q10:Q67)</f>
        <v>2164581003.9200001</v>
      </c>
      <c r="R68" s="36"/>
      <c r="S68" s="42">
        <f>SUM(S10:S67)</f>
        <v>99.999745909254969</v>
      </c>
      <c r="T68" s="43"/>
      <c r="U68" s="42"/>
      <c r="V68" s="4"/>
      <c r="W68" s="1"/>
      <c r="X68" s="1"/>
      <c r="Y68" s="1"/>
      <c r="Z68" s="1"/>
      <c r="AA68" s="1"/>
    </row>
    <row r="69" spans="2:28" ht="15.75" x14ac:dyDescent="0.25">
      <c r="B69" s="20" t="s">
        <v>66</v>
      </c>
      <c r="C69" s="42">
        <f>(C68/(C68+D68))*100</f>
        <v>81.602621655830959</v>
      </c>
      <c r="D69" s="42">
        <f>(D68/(C68+D68))*100</f>
        <v>18.397378344169034</v>
      </c>
      <c r="E69" s="37"/>
      <c r="F69" s="42">
        <f>(F68/(F68+G68))*100</f>
        <v>7.3645137873582653</v>
      </c>
      <c r="G69" s="42">
        <f>(G68/(F68+G68))*100</f>
        <v>92.635486212641737</v>
      </c>
      <c r="H69" s="37"/>
      <c r="I69" s="56">
        <f>(I68/I68)*100</f>
        <v>100</v>
      </c>
      <c r="J69" s="57"/>
      <c r="K69" s="56">
        <f>(K68/K68)*100</f>
        <v>100</v>
      </c>
      <c r="L69" s="38"/>
      <c r="M69" s="56">
        <f>(M68/M68)*100</f>
        <v>100</v>
      </c>
      <c r="N69" s="38"/>
      <c r="O69" s="56">
        <f>(O68/O68)*100</f>
        <v>100</v>
      </c>
      <c r="P69" s="38"/>
      <c r="Q69" s="36"/>
      <c r="R69" s="36"/>
      <c r="S69" s="42"/>
      <c r="T69" s="43">
        <f>((M68+O68+K68+I68+F68+C68)/Q68)*100</f>
        <v>71.428715586064655</v>
      </c>
      <c r="U69" s="42">
        <f>((G68+D68)/Q68)*100</f>
        <v>28.571284413935338</v>
      </c>
      <c r="V69" s="4"/>
      <c r="W69" s="1"/>
      <c r="X69" s="1"/>
      <c r="Y69" s="1"/>
      <c r="Z69" s="1"/>
      <c r="AA69" s="1"/>
    </row>
    <row r="70" spans="2:28" ht="21" customHeight="1" x14ac:dyDescent="0.25">
      <c r="B70" s="20" t="s">
        <v>67</v>
      </c>
      <c r="C70" s="42"/>
      <c r="D70" s="42"/>
      <c r="E70" s="37">
        <f>((C$68+D$68)/($Q$68))*100</f>
        <v>85.422046528702595</v>
      </c>
      <c r="F70" s="42"/>
      <c r="G70" s="42"/>
      <c r="H70" s="37">
        <f>((F$68+G$68)/($Q$68))*100</f>
        <v>13.877907754710311</v>
      </c>
      <c r="I70" s="56"/>
      <c r="J70" s="37">
        <f>((I$68)/($Q$68))*100</f>
        <v>0.46694214638749332</v>
      </c>
      <c r="K70" s="56"/>
      <c r="L70" s="38">
        <f>((K$68)/($Q$68))*100</f>
        <v>0.21052478940485148</v>
      </c>
      <c r="M70" s="56"/>
      <c r="N70" s="38">
        <f>((M$68)/($Q$68))*100</f>
        <v>1.925518145290922E-2</v>
      </c>
      <c r="O70" s="56"/>
      <c r="P70" s="38">
        <f>((O$68)/($Q$68))*100</f>
        <v>3.3235993418456E-3</v>
      </c>
      <c r="Q70" s="36"/>
      <c r="R70" s="36"/>
      <c r="S70" s="37">
        <f>SUM(C70:P70)</f>
        <v>100</v>
      </c>
      <c r="T70" s="43"/>
      <c r="U70" s="42"/>
      <c r="V70" s="4"/>
      <c r="W70" s="1"/>
      <c r="X70" s="1"/>
      <c r="Y70" s="1"/>
      <c r="Z70" s="1"/>
      <c r="AA70" s="1"/>
    </row>
    <row r="71" spans="2:28" ht="17.25" customHeight="1" thickBot="1" x14ac:dyDescent="0.3">
      <c r="B71" s="46" t="s">
        <v>3</v>
      </c>
      <c r="C71" s="47"/>
      <c r="D71" s="47"/>
      <c r="E71" s="48"/>
      <c r="F71" s="47"/>
      <c r="G71" s="47"/>
      <c r="H71" s="48"/>
      <c r="I71" s="47"/>
      <c r="J71" s="48"/>
      <c r="K71" s="47"/>
      <c r="L71" s="49"/>
      <c r="M71" s="47"/>
      <c r="N71" s="49"/>
      <c r="O71" s="47"/>
      <c r="P71" s="49"/>
      <c r="Q71" s="47"/>
      <c r="R71" s="47"/>
      <c r="S71" s="47"/>
      <c r="T71" s="51"/>
      <c r="U71" s="47"/>
      <c r="V71" s="5"/>
      <c r="W71" s="1"/>
      <c r="X71" s="1"/>
      <c r="Y71" s="1"/>
      <c r="Z71" s="1"/>
      <c r="AA71" s="1"/>
      <c r="AB71" s="1"/>
    </row>
    <row r="72" spans="2:28" ht="15" customHeight="1" x14ac:dyDescent="0.2">
      <c r="B72" t="s">
        <v>0</v>
      </c>
      <c r="C72" s="1"/>
      <c r="D72" s="1"/>
      <c r="E72" s="14"/>
      <c r="F72" s="1"/>
      <c r="G72" s="1"/>
      <c r="H72" s="14"/>
      <c r="I72" s="1"/>
      <c r="J72" s="14"/>
      <c r="K72" s="1"/>
      <c r="L72" s="14"/>
      <c r="M72" s="1"/>
      <c r="N72" s="14"/>
      <c r="O72" s="1"/>
      <c r="P72" s="14"/>
      <c r="Q72" s="1"/>
      <c r="R72" s="14"/>
      <c r="S72" s="14"/>
      <c r="T72" s="14"/>
      <c r="U72" s="14"/>
      <c r="V72" s="1" t="s">
        <v>0</v>
      </c>
      <c r="W72" s="1" t="s">
        <v>0</v>
      </c>
      <c r="X72" s="1"/>
      <c r="Y72" s="1"/>
      <c r="Z72" s="1"/>
      <c r="AA72" s="1"/>
      <c r="AB72" s="1"/>
    </row>
    <row r="73" spans="2:28" ht="15.75" x14ac:dyDescent="0.25">
      <c r="B73" s="12" t="s">
        <v>74</v>
      </c>
      <c r="C73" s="1"/>
      <c r="D73" s="1"/>
      <c r="E73" s="14"/>
      <c r="F73" s="1"/>
      <c r="G73" s="1"/>
      <c r="H73" s="14"/>
      <c r="I73" s="1"/>
      <c r="J73" s="14"/>
      <c r="K73" s="1"/>
      <c r="L73" s="14"/>
      <c r="M73" s="1"/>
      <c r="N73" s="14"/>
      <c r="O73" s="1"/>
      <c r="P73" s="14"/>
      <c r="Q73" s="1"/>
      <c r="R73" s="14"/>
      <c r="S73" s="14"/>
      <c r="T73" s="14"/>
      <c r="U73" s="14"/>
      <c r="V73" s="1"/>
      <c r="W73" s="1" t="s">
        <v>0</v>
      </c>
      <c r="X73" s="1"/>
      <c r="Y73" s="1"/>
      <c r="Z73" s="1"/>
      <c r="AA73" s="1"/>
      <c r="AB73" s="1"/>
    </row>
    <row r="74" spans="2:28" ht="15.75" x14ac:dyDescent="0.25">
      <c r="B74" s="12"/>
      <c r="V74" t="s">
        <v>0</v>
      </c>
    </row>
    <row r="75" spans="2:28" ht="15.75" x14ac:dyDescent="0.25">
      <c r="B75" s="12"/>
    </row>
  </sheetData>
  <mergeCells count="4">
    <mergeCell ref="B1:V1"/>
    <mergeCell ref="B2:V2"/>
    <mergeCell ref="C6:D6"/>
    <mergeCell ref="F6:G6"/>
  </mergeCells>
  <phoneticPr fontId="0" type="noConversion"/>
  <printOptions horizontalCentered="1" verticalCentered="1"/>
  <pageMargins left="0.25" right="0.25" top="0.5" bottom="0.5" header="0.5" footer="0.5"/>
  <pageSetup scale="50" orientation="landscape" horizontalDpi="300" verticalDpi="300" r:id="rId1"/>
  <headerFooter alignWithMargins="0"/>
  <rowBreaks count="1" manualBreakCount="1">
    <brk id="52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t-9</vt:lpstr>
      <vt:lpstr>'t-9'!Print_Area</vt:lpstr>
      <vt:lpstr>Print_Area_MI</vt:lpstr>
      <vt:lpstr>'t-9'!Print_Titles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2011-05-24T18:17:19Z</cp:lastPrinted>
  <dcterms:created xsi:type="dcterms:W3CDTF">1999-02-24T13:02:08Z</dcterms:created>
  <dcterms:modified xsi:type="dcterms:W3CDTF">2012-10-26T17:42:13Z</dcterms:modified>
</cp:coreProperties>
</file>